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695" tabRatio="599" activeTab="0"/>
  </bookViews>
  <sheets>
    <sheet name="BPU" sheetId="1" r:id="rId1"/>
    <sheet name="DQE" sheetId="2" r:id="rId2"/>
    <sheet name="Feuil1" sheetId="3" r:id="rId3"/>
  </sheets>
  <definedNames>
    <definedName name="_xlnm.Print_Titles" localSheetId="0">'BPU'!$1:$2</definedName>
    <definedName name="_xlnm.Print_Titles" localSheetId="1">'DQE'!$1:$2</definedName>
    <definedName name="_xlnm.Print_Area" localSheetId="0">'BPU'!$A$1:$D$311</definedName>
    <definedName name="_xlnm.Print_Area" localSheetId="1">'DQE'!$A$1:$G$171</definedName>
  </definedNames>
  <calcPr fullCalcOnLoad="1"/>
</workbook>
</file>

<file path=xl/sharedStrings.xml><?xml version="1.0" encoding="utf-8"?>
<sst xmlns="http://schemas.openxmlformats.org/spreadsheetml/2006/main" count="529" uniqueCount="352">
  <si>
    <t>N°</t>
  </si>
  <si>
    <t>DESIGNATION</t>
  </si>
  <si>
    <t>U</t>
  </si>
  <si>
    <t>Quantité</t>
  </si>
  <si>
    <t>Prix Unitaire € HT</t>
  </si>
  <si>
    <t>Total € HT</t>
  </si>
  <si>
    <t>TRAVAUX PREPARATOIRES</t>
  </si>
  <si>
    <t>1.1</t>
  </si>
  <si>
    <t>F</t>
  </si>
  <si>
    <t>. L'organisation d'une réunion préalable de présentation du chantier au personnel d'exécution.</t>
  </si>
  <si>
    <t>. La validation des conditions géotechniques et hydrogéologiques, du choix des matériaux, des fournitures, du mode de compactage.</t>
  </si>
  <si>
    <t>. La prise en compte des différentes contraintes (circulation, voirie, autres services publics, riverains).</t>
  </si>
  <si>
    <t>. La reconnaissance des lieux pour l'installation du chantier, le stockage et le bardage des matériaux et le choix de la décharge.</t>
  </si>
  <si>
    <t>. Le calendrier d'exécution et d'approvisionnement du chantier.</t>
  </si>
  <si>
    <t>1.2</t>
  </si>
  <si>
    <t>1.2.1</t>
  </si>
  <si>
    <t>Ce prix rémunère la prestation d'installation et de repliement du chantier ainsi que l'amortissement, et l'entretien des installations nécessaires à la réalisation des travaux. Il sera réglé 2/3 lors de l'amenée et 1/3 au repliement.</t>
  </si>
  <si>
    <t>Il comprend également :</t>
  </si>
  <si>
    <t>. L'amenée et le repliement de tous les matériels nécessaires à l'exécution des travaux.</t>
  </si>
  <si>
    <t>. La protection du chantier avec amenée, mise en place et repli d'une clôture de chantier de 2 m de haut.</t>
  </si>
  <si>
    <t>. Les installations nécessaires aux personnel conformément à la législation.</t>
  </si>
  <si>
    <t>1.2.2</t>
  </si>
  <si>
    <t xml:space="preserve">Panneau de chantier </t>
  </si>
  <si>
    <t>1.2.3</t>
  </si>
  <si>
    <t>1.3</t>
  </si>
  <si>
    <t>1.4</t>
  </si>
  <si>
    <t>m²</t>
  </si>
  <si>
    <t>1.5</t>
  </si>
  <si>
    <t>Découpage de la couche de roulement par sciage</t>
  </si>
  <si>
    <t>ml</t>
  </si>
  <si>
    <t>1.12.1</t>
  </si>
  <si>
    <t xml:space="preserve">Ce prix rémunère l'amenée, le repli, la location éventuelle, la mise en place, l'entretien et la surveillance des signaux et dispositifs utilisés, y compris toutes sujétions, selon l'instruction interministérielle sur la signalisation, conformément aux préconisations des services gestionnaires des voiries. </t>
  </si>
  <si>
    <t>Il sera réglé 2/3 des prestations à l'installation et le 1/3 restant au repliement.</t>
  </si>
  <si>
    <t>Ce prix rémunère le pilotage manuel de la circulation en sens alterné, y compris la signalisation associée.</t>
  </si>
  <si>
    <t>jour</t>
  </si>
  <si>
    <t>Ce prix rémunère la location et la mise en place de feu de signalisation, y compris la signalisation associée..</t>
  </si>
  <si>
    <t>Ce prix rémunère la pose de dispositifs de signalisation (panneaux de signalisations, marquages au sol, masquage des directions, …) nécessaires à la déviation de circulation, l'entretien et le repli de cette signalisation.</t>
  </si>
  <si>
    <t>Murs béton</t>
  </si>
  <si>
    <t>Piste d'accès</t>
  </si>
  <si>
    <t>TERRASSEMENTS</t>
  </si>
  <si>
    <t>2.1</t>
  </si>
  <si>
    <t>Sondages de reconnaissance et repérage</t>
  </si>
  <si>
    <t>Ce prix s'applique, après accord du Maître d'Œuvre, à l'unité de sondage, pour sondages et recherche de câbles, canalisations ou ouvrages souterrains.</t>
  </si>
  <si>
    <t>Il comprend :</t>
  </si>
  <si>
    <t>. La protection du public.</t>
  </si>
  <si>
    <t>. L'éclairage et la signalisation.</t>
  </si>
  <si>
    <t>.</t>
  </si>
  <si>
    <t>. Le démontage de la chaussée ou du trottoir et, le cas échéant, des bordures et caniveaux.</t>
  </si>
  <si>
    <t>. Le terrassement à la main dans l'embarras des réseaux.</t>
  </si>
  <si>
    <t>. Le blindage éventuel.</t>
  </si>
  <si>
    <t>. Le chargement et le transport des déblais à la décharge.</t>
  </si>
  <si>
    <t>. Le remblayage en matériaux d'apport soigneusement compacté.</t>
  </si>
  <si>
    <t>. Le report des canalisations sur plan.</t>
  </si>
  <si>
    <t>. La réfection éventuelle des chaussées et trottoirs à l'identique.</t>
  </si>
  <si>
    <t xml:space="preserve">La reconnaissance de plusieurs réseaux dans une même fouille est considérée comme un seul sondage. </t>
  </si>
  <si>
    <t>2.2</t>
  </si>
  <si>
    <t>Les prix de tranchée comprennent:</t>
  </si>
  <si>
    <t>. Le détournement éventuel des eaux pluviales et de ruissellement</t>
  </si>
  <si>
    <t>. Les épuisements nécessitant une pompe de débit continu inférieur ou égal à 25m3/h.</t>
  </si>
  <si>
    <t>. Le réglage et le compactage du fond de fouille.</t>
  </si>
  <si>
    <t>. Les surprofondeurs pour lit de pose.</t>
  </si>
  <si>
    <t>2.2.1</t>
  </si>
  <si>
    <t>Terrain de toutes natures exécuté à l'engin mécanique</t>
  </si>
  <si>
    <t>2.5</t>
  </si>
  <si>
    <t>2.6</t>
  </si>
  <si>
    <t>2.7</t>
  </si>
  <si>
    <t>Blindage des fouilles au moyen de panneaux préfabriqués en bois ou métalliques, ou par caissons bois ou métalliques, ou par cadres à glissières et panneaux métalliques.</t>
  </si>
  <si>
    <t>Le prix rémunère la pose et le retrait du blindage, en terrains de toute nature, y compris toutes les fournitures, le transport, la location du matériel et toutes sujétions.</t>
  </si>
  <si>
    <t>Le prix s'applique au mètre carré de terrain soutenu.</t>
  </si>
  <si>
    <t>Pour un blindage de type caisson, yc réhausse</t>
  </si>
  <si>
    <t>Pour un blindage de type double glissière</t>
  </si>
  <si>
    <t>Remblayage des tranchées et fouilles avec des matériaux d'apport</t>
  </si>
  <si>
    <t>Grain de riz</t>
  </si>
  <si>
    <t>ELIMINATION DES VENUES D'EAU</t>
  </si>
  <si>
    <t>3.1</t>
  </si>
  <si>
    <t>3.1.1</t>
  </si>
  <si>
    <t>Fourniture et pose de drain polychlorure de vinyle.</t>
  </si>
  <si>
    <t>3.1.1.2</t>
  </si>
  <si>
    <t>3.2</t>
  </si>
  <si>
    <r>
      <t>Ces travaux sont rémunérés lorsque l'épuisement exige un débit supérieur à 25 m</t>
    </r>
    <r>
      <rPr>
        <vertAlign val="superscript"/>
        <sz val="8"/>
        <rFont val="Arial"/>
        <family val="2"/>
      </rPr>
      <t>3</t>
    </r>
    <r>
      <rPr>
        <sz val="8"/>
        <rFont val="Arial"/>
        <family val="2"/>
      </rPr>
      <t>/h, ils comprennent :</t>
    </r>
  </si>
  <si>
    <t>. La mise à disposition journalière non fractionnable, après accord du maître d'œuvre, d'une pompe d'épuisement y compris sur l'installation avec éventuellement son branchement électrique.</t>
  </si>
  <si>
    <t>. Le fonctionnement comprenant les frais d'entretien et la fourniture d'énergie.</t>
  </si>
  <si>
    <t>3.2.2</t>
  </si>
  <si>
    <t>Pompe d'un débit de 50 m3/h &lt; Débit =&lt; 100 m3/h.</t>
  </si>
  <si>
    <t>CONDUITES</t>
  </si>
  <si>
    <t xml:space="preserve"> La longueur prise en compte est mesurée suivant l'axe de la canalisation sans déduction des longueurs de regards et pièces de raccord.</t>
  </si>
  <si>
    <t>4.1</t>
  </si>
  <si>
    <t>4.1.1</t>
  </si>
  <si>
    <t>4.1.1.2</t>
  </si>
  <si>
    <t>En DN 60 mm</t>
  </si>
  <si>
    <t>En DN 80 mm</t>
  </si>
  <si>
    <t>En DN 100 mm</t>
  </si>
  <si>
    <t>En DN 150 mm</t>
  </si>
  <si>
    <t>En DN 250 mm</t>
  </si>
  <si>
    <t>4.2</t>
  </si>
  <si>
    <t>4.2.1</t>
  </si>
  <si>
    <t>4.2.1.1</t>
  </si>
  <si>
    <t>4.2.1.2</t>
  </si>
  <si>
    <t>4.2.1.3</t>
  </si>
  <si>
    <t>4.2.1.4</t>
  </si>
  <si>
    <t>4.2.1.6</t>
  </si>
  <si>
    <t>4.3.1</t>
  </si>
  <si>
    <t>Fourniture et pose en tranchée ouverte et épreuves de conduites en polyéthylène haute densité sous pression PN 10 bars suivant prescriptions CCTP.</t>
  </si>
  <si>
    <t>4.3.1.1</t>
  </si>
  <si>
    <t>En DE 32 mm</t>
  </si>
  <si>
    <t>4.3.1.2</t>
  </si>
  <si>
    <t>En DE 40 mm</t>
  </si>
  <si>
    <t>4.3.1.3</t>
  </si>
  <si>
    <t>En DE 50 mm</t>
  </si>
  <si>
    <t>4.3.1.4</t>
  </si>
  <si>
    <t>En DE 63 mm</t>
  </si>
  <si>
    <t>4.3.1.5</t>
  </si>
  <si>
    <t>En DE 75 mm</t>
  </si>
  <si>
    <t>4.3.1.6</t>
  </si>
  <si>
    <t>En DE 90 mm</t>
  </si>
  <si>
    <t>4.3.1.7</t>
  </si>
  <si>
    <t>En DE 110 mm</t>
  </si>
  <si>
    <t>4.3.1.8</t>
  </si>
  <si>
    <t>En DE 125 mm</t>
  </si>
  <si>
    <t>4.3.1.9</t>
  </si>
  <si>
    <t>En DE 140 mm</t>
  </si>
  <si>
    <t>4.3.1.10</t>
  </si>
  <si>
    <t>En DE 160 mm</t>
  </si>
  <si>
    <t>4.3.1.11</t>
  </si>
  <si>
    <t>En DE 200 mm</t>
  </si>
  <si>
    <t>4.3.1.12</t>
  </si>
  <si>
    <t>En DE 225 mm</t>
  </si>
  <si>
    <t>RACCORDS</t>
  </si>
  <si>
    <t>5.1</t>
  </si>
  <si>
    <t>5.1.1</t>
  </si>
  <si>
    <t>5.1.1.1</t>
  </si>
  <si>
    <t>5.1.1.2</t>
  </si>
  <si>
    <t>5.1.1.3</t>
  </si>
  <si>
    <t>5.2.1</t>
  </si>
  <si>
    <t>DN 150 mm</t>
  </si>
  <si>
    <t>6.1</t>
  </si>
  <si>
    <t>6.1.1</t>
  </si>
  <si>
    <t>6.1.1.1</t>
  </si>
  <si>
    <t>En DN 40 mm</t>
  </si>
  <si>
    <t>6.3</t>
  </si>
  <si>
    <t>6.3.1</t>
  </si>
  <si>
    <t>6.3.2</t>
  </si>
  <si>
    <t>Réhausse de tige de manœuvre hauteur 1 m</t>
  </si>
  <si>
    <t>Fourniture et pose d'un stabilisateur de pression amont ou aval, y compris tous les raccordements nécessaire à la régulation.</t>
  </si>
  <si>
    <t>Fourniture et pose d'un filtre crépine ou d'une boite à boues pour protéger les appareils de régulation ou les compteurs généraux.</t>
  </si>
  <si>
    <t>REGARDS DE VISITE ET DISPOSITIFS DE FERMETURE</t>
  </si>
  <si>
    <t>Ce prix rémunère la construction de regard de visite étanche sur canalisation de toute nature:</t>
  </si>
  <si>
    <t>. En éléments préfabriqués ou coulé en place comportant un radier avec cunette et une cheminée verticale de section intérieure circulaire.</t>
  </si>
  <si>
    <t>. Et le couronnement constitué d'un tronc de cône ou une dalle de réduction surmonté d'une rehausse sous cadre, ainsi qu'un tampon en fonte sous cadre.</t>
  </si>
  <si>
    <t>Ces prix comprennent :</t>
  </si>
  <si>
    <t>. Le réglage du fond de fouille.</t>
  </si>
  <si>
    <t>. La fourniture et  la mise en œuvre de matériaux nécessaires à l'assise de fondation.</t>
  </si>
  <si>
    <t>. La fourniture et la pose d'éléments préfabriqués y compris le joint d'étanchéité entre éléments.</t>
  </si>
  <si>
    <t>. La fourniture et pose d'un couronnement constitué d'un cône ou d'une dalle de réduction surmonté d'une rehausse sous cadre.</t>
  </si>
  <si>
    <t>. Le ragréage éventuel du regard.</t>
  </si>
  <si>
    <t>. Le dispositif de raccordement de la cunette au collecteur ( joint souple ).</t>
  </si>
  <si>
    <t>Le prix s'applique à l'unité, la profondeur étant mesurée entre le fil d'eau et la surface supérieure de la dalle de couverture et comprend les suppléments de terrassements à exécuter en dehors de la tranchée de canalisation.</t>
  </si>
  <si>
    <t>8.1</t>
  </si>
  <si>
    <t>8.1.1</t>
  </si>
  <si>
    <t>Regard circulaire de diamètre 1 m.</t>
  </si>
  <si>
    <t>8.1.2</t>
  </si>
  <si>
    <t>8.1.3</t>
  </si>
  <si>
    <t>MACONNERIE</t>
  </si>
  <si>
    <t>10.1</t>
  </si>
  <si>
    <t xml:space="preserve"> </t>
  </si>
  <si>
    <t>Béton de propreté dosé à 150 kg/m2.</t>
  </si>
  <si>
    <t>Béton pour fondation et massifs dosé à 250 kg/m3.</t>
  </si>
  <si>
    <t>Béton pour béton armé dosé à 350 kg/m3.</t>
  </si>
  <si>
    <t>11.1</t>
  </si>
  <si>
    <t>Ce prix comprend :</t>
  </si>
  <si>
    <t>11.2</t>
  </si>
  <si>
    <t>Réfection de bordure ou caniveau</t>
  </si>
  <si>
    <t>- La mise à niveau du fond de fouille</t>
  </si>
  <si>
    <t>- La constitution de la fondation en béton</t>
  </si>
  <si>
    <t>Couche de roulement de chaussée ou trottoir</t>
  </si>
  <si>
    <t>TRAVAUX DIVERS - PLANS ET DOSSIERS</t>
  </si>
  <si>
    <t>. Plan général du réseau référence en Lambert 93 et NGF</t>
  </si>
  <si>
    <t>Ce prix inclus également l'ensemble des travaux nécessaires à la réparation des fuites constatés, et le renouvellement des essais à la charge de l'Entreprise jusqu'à ce que ceux-ci soient satisfaisants</t>
  </si>
  <si>
    <t>TOTAL en € HT</t>
  </si>
  <si>
    <t>TOTAL en € TTC</t>
  </si>
  <si>
    <t>Pilotage manuel de circulation alternée.</t>
  </si>
  <si>
    <t>Location de feu de signalisation.</t>
  </si>
  <si>
    <t>Signalisation pour déviation de circulation.</t>
  </si>
  <si>
    <t>Robinetterie</t>
  </si>
  <si>
    <t>Continuité de service AEP</t>
  </si>
  <si>
    <t>Revêtement par béton bitumineux 0/10 sur une épaisseur de 8 cm</t>
  </si>
  <si>
    <t>Sont rémunérées par le présent prix, les prestations au titre de la préparation de chantier prévues au CCTP et celles concernant les points suivants :</t>
  </si>
  <si>
    <t>. La réalisation du plan d'exécution des travaux.</t>
  </si>
  <si>
    <t>. La fourniture et la mise en œuvre de béton nécessaire à l'élément de fond ou la fourniture et pose de l'élément de fond.</t>
  </si>
  <si>
    <t>. Le raccordement, y compris carottage et joints, des différentes canalisations</t>
  </si>
  <si>
    <t>Ce prix rémunère la fourniture, l'installation et le repliement de l'ensemble des équipements permettant d'assurer la continuité de service du dispositif aménagé. Cette prestation inclus la fourniture d'énergie ainsi que le dispositif provisoire de jonction entre vannes en cas de coupure d'alimentation. Ce prix est rémunéré au forfait pour la durée du chantier.</t>
  </si>
  <si>
    <t>Préparation de chantier</t>
  </si>
  <si>
    <t>Amenée, repli du chantier, protection</t>
  </si>
  <si>
    <t>Constats Préalables</t>
  </si>
  <si>
    <t>Amenée et repli</t>
  </si>
  <si>
    <t>Ce prix rémunère la fourniture, l'installation et le repliement du chantier d'un panneau de chantier de dimensions 2 m × 1.50 m.</t>
  </si>
  <si>
    <t>Ce prix rémunère la fourniture et la pose de murs béton, y compris déplacement du dispositif à l'avancement du chantier. 
Ce prix est rémunéré au ml de tranchée protégée.</t>
  </si>
  <si>
    <t>1.15.1</t>
  </si>
  <si>
    <t>1.15.2</t>
  </si>
  <si>
    <t>Panneau d'information pour déviation de circulation</t>
  </si>
  <si>
    <t>Déviation de circulation - Signalisation de chantier</t>
  </si>
  <si>
    <t>Ce prix rémunère la fourniture et la pose de panneaux d'information sur les déviations de circulations mises en œuvre, représentant les chemins à emprunter.
Nota : ce prix ne rémunère pas les panneaux "déviation", et plus globalement la signalisation générique de la déviation qui est réputée être rémunérée au prix 1.12.3.</t>
  </si>
  <si>
    <t>Construction de piste d'accès ou de desserte provisoire.</t>
  </si>
  <si>
    <t>Avec amenée de matériaux 0/20 sur 0.30 m, y compris géotextile anti-contaminant et remise en état des lieux en fin de chantier.</t>
  </si>
  <si>
    <t>Avec traitement à la chaux des matériaux en place suivant conclusions de l'étude géotechnique.</t>
  </si>
  <si>
    <t>Évacuation des déblais non utilisés</t>
  </si>
  <si>
    <t>Soutènement et blindage des fouilles</t>
  </si>
  <si>
    <t>La hauteur sera mesurée au droit de chaque regard et aux points caractéristiques du profil en long, entre le niveau du fond de fouille (profondeur fil d'eau + épaisseur du tuyau + épaisseur du lit de pose + fondation éventuelle + massif drainant ) et celui du sol avant travaux sans déduction des épaisseurs de chaussées et de leur fondation.</t>
  </si>
  <si>
    <t>Grave tout-venant 0/80</t>
  </si>
  <si>
    <t>Sable</t>
  </si>
  <si>
    <t>Béton auto-compactant</t>
  </si>
  <si>
    <t>Grave émulsion</t>
  </si>
  <si>
    <t>Grave bitume</t>
  </si>
  <si>
    <t>Grave ciment</t>
  </si>
  <si>
    <t>Fourniture et mise en place d'un géotextile (240gr/m²) destiné à la stabilisation du fond de fouille, à envelopper les matériaux du lit de pose ou du drain, ou pour voirie.</t>
  </si>
  <si>
    <t>Géotextile</t>
  </si>
  <si>
    <t>. L'extraction des matériaux</t>
  </si>
  <si>
    <t>Il comprend le chargement, le transport aux décharges ou la mise en dépôt, dans une décharge ou un lieu agréé par le Maître d'œuvre, des déblais non utilisés et dont l'évacuation n'est pas rémunérées pas ailleurs.</t>
  </si>
  <si>
    <t>Ce prix rémunère la fourniture, mise en place de grillage avertisseur, de couleur normalisée, conformément aux normes en vigueur.</t>
  </si>
  <si>
    <t>DN 110</t>
  </si>
  <si>
    <t>Pompage</t>
  </si>
  <si>
    <t>Drainage du fond de fouille</t>
  </si>
  <si>
    <t>Conduites en polyéthylène - Haute densité</t>
  </si>
  <si>
    <t>Conduite en polychlorure de vinyle</t>
  </si>
  <si>
    <t xml:space="preserve"> Il comprend le déplacement de l'huissier sur place, la description de l'état des voiries, constructions, clôtures, la photo des imperfections et la fourniture du dossier en triple exemplaire.</t>
  </si>
  <si>
    <t xml:space="preserve">  Accessoire de robinetterie</t>
  </si>
  <si>
    <t xml:space="preserve">  Appareils de protection des conduites et appareils de mesure</t>
  </si>
  <si>
    <t>Fourniture et pose de regard préfabriqué ou coulé en place, y compris, le cas échéant, échelons et crosses, non compris le dispositif de fermeture, jusque et y compris 1.50 m de hauteur</t>
  </si>
  <si>
    <t>Béton</t>
  </si>
  <si>
    <t>- La reprise sur stock et pose de la bordure ou du caniveau, y compris la façon des joints</t>
  </si>
  <si>
    <t>Fourniture et pose de bordure ou caniveau</t>
  </si>
  <si>
    <t>GNT 0/20 ou 0/31.5</t>
  </si>
  <si>
    <t>2.5.1</t>
  </si>
  <si>
    <t>2.5.2</t>
  </si>
  <si>
    <t>2.5.3</t>
  </si>
  <si>
    <t>2.5.4</t>
  </si>
  <si>
    <t>2.5.5</t>
  </si>
  <si>
    <t>. La mise à niveau du fond de fouille</t>
  </si>
  <si>
    <t>.  La constitution de la fondation en béton</t>
  </si>
  <si>
    <t>. La fourniture et pose de la bordure ou du caniveau, y compris la façon des joints</t>
  </si>
  <si>
    <t>. Le réglage et le compactage de la couche de fondation/base</t>
  </si>
  <si>
    <t xml:space="preserve">. La fourniture et la mise en œuvre du matériau de revêtement </t>
  </si>
  <si>
    <t>. La réfection de la signalisation horizontale et verticale, yc massifs de fondation</t>
  </si>
  <si>
    <t>. La dépose éventuelle de panneaux de signalisation et leur stockage sur l'emprise du chantier</t>
  </si>
  <si>
    <t>. La dépose éventuelle de mobilier et leur stockage sur l'emprise du chantier</t>
  </si>
  <si>
    <t>REMISE EN ETAT - REFECTION DES SOLS</t>
  </si>
  <si>
    <t>Dossier de récolement</t>
  </si>
  <si>
    <t>Épreuves et essais AEP</t>
  </si>
  <si>
    <t>Nettoyage, désinfection et analyse de conduites AEP</t>
  </si>
  <si>
    <t>Ces prix rémunèrent l'établissement des plans de récolement, sur fonds de plans fournis par le Maître d'Ouvrage, comprenant  :</t>
  </si>
  <si>
    <t>. Plans de détails, par rue ou tronçon, sur lesquels doivent figurer les caractéristiques des tuyaux (section, nature, classe),</t>
  </si>
  <si>
    <t>. Les plans de détails et profils en long au droit des traversées des cours d'eau et du passage sous voie ferrée</t>
  </si>
  <si>
    <t>. La démolition éventuelle de chaussée ou trottoir ne nécessitant pas l'utilisation d'engins spéciaux</t>
  </si>
  <si>
    <t>. La mise à la côte définitive des dispositifs de fermeture.</t>
  </si>
  <si>
    <t>. La reconnaissance et la protection de tous les ouvrages, émergences et réseaux aériens et souterrains existants</t>
  </si>
  <si>
    <t>2.5.6</t>
  </si>
  <si>
    <t>Sous Totaux 
€ HT</t>
  </si>
  <si>
    <t>TVA 20.00 %</t>
  </si>
  <si>
    <t>2.5.7</t>
  </si>
  <si>
    <t>1.6</t>
  </si>
  <si>
    <t>1.13</t>
  </si>
  <si>
    <t>1.14</t>
  </si>
  <si>
    <t>1.15</t>
  </si>
  <si>
    <t>2.4</t>
  </si>
  <si>
    <t>5.2</t>
  </si>
  <si>
    <t>11.3</t>
  </si>
  <si>
    <t xml:space="preserve">. Les regards, ouvrages annexes et émergences, numérotés avec cote fil d'eau et cote tampon ; </t>
  </si>
  <si>
    <t>Terrassement en tranchée</t>
  </si>
  <si>
    <t>2.5.8</t>
  </si>
  <si>
    <t>. Le rabottage de la couche supérieure, y compris épaulements de 20 cm de part et d'autre de la tranchée, ainsi que l'amenée et le repli du matériel, et l'évacuation des déblais</t>
  </si>
  <si>
    <t>Ce prix rémunère, par domanialité des voiries et par construction, après accord du Maître d'œuvre, le constat par huissier de l'état des voiries, des constructions et clôtures riveraines, par tronçons d'1 km environ.</t>
  </si>
  <si>
    <t>. La création d'une piste d'accès si nécessaire (géotextile et grave 0/80 sur 20 cm), y compris dépose et remise en état</t>
  </si>
  <si>
    <t>Fourniture et pose en tranchée ouverte et épreuves de conduites en polyéthylène haute densité sous pression PN 16 bars suivant prescriptions CCTP.</t>
  </si>
  <si>
    <t>Fourniture et pose en tranchée ouverte et épreuves de conduites en PVC sous pression PN 16 bars suivant prescriptions CCTP.</t>
  </si>
  <si>
    <t>En DN 63 mm</t>
  </si>
  <si>
    <t>En DN 75 mm</t>
  </si>
  <si>
    <t>En DN 90 mm</t>
  </si>
  <si>
    <t>En DN 110 mm</t>
  </si>
  <si>
    <t>En DN 160 mm</t>
  </si>
  <si>
    <t>Raccords Fonte</t>
  </si>
  <si>
    <t>Fourniture et pose en tranchée ou en regard et épreuve d'une vanne de sectionnement à opercule à ecartement standard fermeture FAH en fonte ductile pression de service 16 bars, non compris le dispositif de manœuvre.</t>
  </si>
  <si>
    <t>Revêtement par émulsion bicouche</t>
  </si>
  <si>
    <t>BRANCHEMENTS</t>
  </si>
  <si>
    <t>Renouvellement des branchements</t>
  </si>
  <si>
    <t>. Toutes informations aux abonnés et riverains pendant la durée du marché</t>
  </si>
  <si>
    <t>Rabotage - Fraisage de revêtement de chaussée et trottoir</t>
  </si>
  <si>
    <t>Les hauteurs de couverture s'entendent mesurées à partir du fond de fouille jusqu'au niveau du sol. Les largeurs de tranchées considérées sont les largeurs réellement exécutées, la largeur maximale de la fouille étant celle définie au CCTP.</t>
  </si>
  <si>
    <t>Fourniture et mise en place de grillage avertisseur</t>
  </si>
  <si>
    <t>Ces prix comprennent au mètre linéaire la fourniture à pied d'œuvre et la pose de canalisations sur un fond de tranchée bien dressé suivant le profil de la voirie</t>
  </si>
  <si>
    <t>Ce chapitre concerne toutes la conduite principale, les conduites annexes de distribution AEP et les conduites de branchement. 
Le prix des canalisations inclut la fourniture et la mise en œuvre des différents raccords et pièces spéciales nécessaires (dont Té, brides, manchons et coudes) non rémunérées par ailleurs. Suivant prescriptions du CCTP</t>
  </si>
  <si>
    <t>Ce prix rémunère la fourniture des pièces de raccordement et sa pose simultanément de la conduite principale avec la conduite annexe, et de la conduite annexe avec la conduite existante, y compris la réalisation du carottage ou de la découpe, et la fourniture et la pose des joints associés. Suivant les prescriptions du CCTP</t>
  </si>
  <si>
    <t>Raccordement sur conduite principale existante</t>
  </si>
  <si>
    <t>Raccordement carrefour bd Nagassié et av du Sidobre</t>
  </si>
  <si>
    <t>Raccordement carrefour Victor Hugo et rue des Peseignes</t>
  </si>
  <si>
    <t>Les prix ci-dessous tiennent compte des essais de fonctionnement et des réglages éventuels, ainsi que les brides et accessoires nécessaires au raccordement, non rémunérés au point 5. Ils incluent les mises à la côté définitives.</t>
  </si>
  <si>
    <t>ROBINETTERIE, FONTAINERIE ET ACCESSOIRES POUR LA CONDUITE PRINCIPALE</t>
  </si>
  <si>
    <t>Ce prix rémunère la fourniture des pièces des 2 raccordements principaux et sa pose simultanément de la conduite principale avec la conduite principale existante, y compris le raccordement jusqu'au S de réglage de l'hydrant, la réalisation du carottage ou de la découpe, et la fourniture et la pose des joints associés. Suivant les prescriptions du CCTP</t>
  </si>
  <si>
    <t>Fourniture et pose d'une bouche à clé complète pour robinet-vanne avec tête réglable en hauteur, tube-allonge en fonte, tabernacle et tête de bouche à clé adaptée, y compris remise à niveau, suivant les prescription du CCTP</t>
  </si>
  <si>
    <t>1.6.1</t>
  </si>
  <si>
    <t>1.6.2</t>
  </si>
  <si>
    <t>2.3</t>
  </si>
  <si>
    <t>2.4.1</t>
  </si>
  <si>
    <t>2.4.2</t>
  </si>
  <si>
    <t>5.2.2</t>
  </si>
  <si>
    <t>6.1.1.2</t>
  </si>
  <si>
    <t>6.1.1.3</t>
  </si>
  <si>
    <t>6.1.1.4</t>
  </si>
  <si>
    <t>6.1.1.5</t>
  </si>
  <si>
    <t>6.1.1.6</t>
  </si>
  <si>
    <t>6.2</t>
  </si>
  <si>
    <t>6.2.1</t>
  </si>
  <si>
    <t>6.2.2</t>
  </si>
  <si>
    <t>6.3.2.1</t>
  </si>
  <si>
    <t>6.3.1.1</t>
  </si>
  <si>
    <t>7.1</t>
  </si>
  <si>
    <t>7.1.1</t>
  </si>
  <si>
    <t>9.2</t>
  </si>
  <si>
    <t>9.3</t>
  </si>
  <si>
    <t>9.1</t>
  </si>
  <si>
    <t>9.3.1</t>
  </si>
  <si>
    <t>9.3.2</t>
  </si>
  <si>
    <t>11.1.1</t>
  </si>
  <si>
    <t>Ce prix s'applique à la mise en œuvre des engins et matériels appropriés pour le perimètre total de sciage des revêtements bitumés ramené au linéaire de conduite principale et annexes, y compris balayage et aspiration des matériaux sciés et leur évacuation.</t>
  </si>
  <si>
    <t xml:space="preserve">Ces prix s'appliquent à la mise en œuvre des engins et matériels appropriés pour la surface de fraisage de revêtements bitumés ramené au linéaire de conduite principale et annexes, y compris balayage et aspiration des matériaux fraisés, le chargement ou la mise en dépôt, l'évacuation à la décharge.
</t>
  </si>
  <si>
    <t>Ramené au linéaire de conduite principale et annexes</t>
  </si>
  <si>
    <t>Ces prix s'appliquent au mètre cube calculé, ramené au linéaire de conduite principale et annexes.</t>
  </si>
  <si>
    <t>Ces prix comprennent la fourniture, le transport et la mise en œuvre des matériaux d'apport, yc compris le compactage des matériaux afin d'atteindre les objectifs de compactage définis au CCTP, avec ou sans retrait progressif du blindage. Ramené au linéaire de conduite principale et annexes</t>
  </si>
  <si>
    <t>Les blindages sont rémunérés suivant la surface du terrain soutenu, ramené au linéaire de conduite principale et annexes. 
La longueur sera mesurée horizontalement sans déduction pour regard.</t>
  </si>
  <si>
    <t>Ce chapitre concerne tous les branchements à renouveller ou à créer à raccordés sur la conduite principale et les conduites annexes, y compris la conduite, le regards, prises en charge, tabernacles PVC, réhausses PVC, bouches à clé fonte, les raccordements en partie privé, et la remise en état et à l'identique des partie privées, suivant les préconisations du CCTP. 
Le prix inclus la fourniture et la mise en œuvre des différents raccords et pièces spéciales nécessaires non rémunérées par ailleurs. Suivant les prescriptions du CCTP</t>
  </si>
  <si>
    <t>Raccordements annexes</t>
  </si>
  <si>
    <t>Av du Sidobre / rue des peseignes</t>
  </si>
  <si>
    <t>Av du Sidobre</t>
  </si>
  <si>
    <t>Av du Sidobre / côte des Pieyres</t>
  </si>
  <si>
    <t>Av du Sidobre / imp route de Castres</t>
  </si>
  <si>
    <t>Av du Sidobre / ch de la Geysse</t>
  </si>
  <si>
    <t>Av du Sidobre / ch de la Vayssière</t>
  </si>
  <si>
    <t>Av Sidobre / imp du Sidobre</t>
  </si>
  <si>
    <t>Av du Sidobre / av de Plaisance</t>
  </si>
  <si>
    <t>Av du Sidobre / hameau de la truillarié</t>
  </si>
  <si>
    <t>Av du Sidobre / ch des Barroutiers</t>
  </si>
  <si>
    <t>Av du Sidobre / Hydrant</t>
  </si>
  <si>
    <t>5.1.1.4</t>
  </si>
  <si>
    <t>5.1.1.5</t>
  </si>
  <si>
    <t>5.1.1.6</t>
  </si>
  <si>
    <t>5.1.1.7</t>
  </si>
  <si>
    <t>5.1.1.8</t>
  </si>
  <si>
    <t>5.1.1.9</t>
  </si>
  <si>
    <t>5.1.1.10</t>
  </si>
  <si>
    <t>5.1.1.11</t>
  </si>
  <si>
    <t>Surface ramenée au linéaire de la conduite</t>
  </si>
  <si>
    <t>Dossier de récolement des conduites et ouvrages, et  repérage des branchements (en 3 exemplaires).</t>
  </si>
  <si>
    <t>Ces prix rémunèrent la fourniture et la mise en œuvre de béton de ciment CPJ45, mesuré en place, y compris le coffrage, la vibration ou la pervibration éventuelle.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</si>
</sst>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8">
    <font>
      <sz val="10"/>
      <color theme="1"/>
      <name val="Arial"/>
      <family val="2"/>
    </font>
    <font>
      <sz val="11"/>
      <color indexed="8"/>
      <name val="Calibri"/>
      <family val="2"/>
    </font>
    <font>
      <b/>
      <sz val="8"/>
      <name val="Arial"/>
      <family val="2"/>
    </font>
    <font>
      <sz val="8"/>
      <name val="Arial"/>
      <family val="2"/>
    </font>
    <font>
      <sz val="10"/>
      <name val="Arial"/>
      <family val="2"/>
    </font>
    <font>
      <b/>
      <sz val="10"/>
      <color indexed="9"/>
      <name val="Arial"/>
      <family val="2"/>
    </font>
    <font>
      <b/>
      <u val="single"/>
      <sz val="8"/>
      <name val="Arial"/>
      <family val="2"/>
    </font>
    <font>
      <b/>
      <sz val="10"/>
      <name val="Arial"/>
      <family val="2"/>
    </font>
    <font>
      <b/>
      <sz val="9"/>
      <name val="Arial"/>
      <family val="2"/>
    </font>
    <font>
      <vertAlign val="superscript"/>
      <sz val="8"/>
      <name val="Arial"/>
      <family val="2"/>
    </font>
    <font>
      <u val="single"/>
      <sz val="8"/>
      <name val="Arial"/>
      <family val="2"/>
    </font>
    <font>
      <sz val="8"/>
      <color indexed="9"/>
      <name val="Arial"/>
      <family val="2"/>
    </font>
    <font>
      <b/>
      <sz val="10"/>
      <color indexed="8"/>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indexed="50"/>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56"/>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medium"/>
      <right style="thin"/>
      <top/>
      <bottom/>
    </border>
    <border>
      <left style="medium"/>
      <right style="thin"/>
      <top style="medium"/>
      <bottom/>
    </border>
    <border>
      <left style="thin"/>
      <right style="thin"/>
      <top style="medium"/>
      <bottom/>
    </border>
    <border>
      <left style="medium"/>
      <right style="thin"/>
      <top style="thin"/>
      <bottom style="thin"/>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style="medium"/>
    </border>
    <border>
      <left style="medium"/>
      <right style="thin"/>
      <top/>
      <bottom style="medium"/>
    </border>
    <border>
      <left style="thin"/>
      <right style="thin"/>
      <top/>
      <bottom style="medium"/>
    </border>
    <border>
      <left style="thin"/>
      <right/>
      <top/>
      <bottom/>
    </border>
    <border>
      <left style="thin"/>
      <right/>
      <top style="medium"/>
      <bottom style="medium"/>
    </border>
    <border>
      <left style="thin"/>
      <right/>
      <top style="thin"/>
      <bottom style="thin"/>
    </border>
    <border>
      <left style="thin"/>
      <right/>
      <top style="thin"/>
      <bottom/>
    </border>
    <border>
      <left style="thin"/>
      <right/>
      <top style="medium"/>
      <bottom/>
    </border>
    <border>
      <left/>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thin"/>
      <top/>
      <bottom style="thin"/>
    </border>
    <border>
      <left style="thin"/>
      <right style="thin"/>
      <top/>
      <bottom style="thin"/>
    </border>
    <border>
      <left style="thin"/>
      <right/>
      <top/>
      <bottom style="thin"/>
    </border>
    <border>
      <left/>
      <right style="thin"/>
      <top style="medium"/>
      <bottom style="medium"/>
    </border>
    <border>
      <left/>
      <right style="thin"/>
      <top style="thin"/>
      <bottom style="thin"/>
    </border>
    <border>
      <left/>
      <right style="thin"/>
      <top/>
      <bottom/>
    </border>
    <border>
      <left/>
      <right style="thin"/>
      <top style="thin"/>
      <bottom/>
    </border>
    <border>
      <left/>
      <right style="thin"/>
      <top style="medium"/>
      <bottom/>
    </border>
    <border>
      <left/>
      <right style="thin"/>
      <top style="thin"/>
      <bottom style="medium"/>
    </border>
    <border>
      <left/>
      <right style="medium"/>
      <top style="thin"/>
      <bottom style="thin"/>
    </border>
    <border>
      <left/>
      <right style="medium"/>
      <top/>
      <bottom/>
    </border>
    <border>
      <left/>
      <right style="medium"/>
      <top style="thin"/>
      <bottom/>
    </border>
    <border>
      <left/>
      <right style="medium"/>
      <top style="medium"/>
      <bottom/>
    </border>
    <border>
      <left/>
      <right style="medium"/>
      <top style="thin"/>
      <bottom style="medium"/>
    </border>
    <border>
      <left/>
      <right style="thin"/>
      <top style="medium"/>
      <bottom style="thin"/>
    </border>
    <border>
      <left/>
      <right style="medium"/>
      <top style="medium"/>
      <bottom style="thin"/>
    </border>
    <border>
      <left style="thin"/>
      <right style="thick"/>
      <top style="medium"/>
      <bottom/>
    </border>
    <border>
      <left/>
      <right/>
      <top style="thin"/>
      <bottom style="thin"/>
    </border>
    <border>
      <left style="medium"/>
      <right style="medium"/>
      <top/>
      <bottom style="medium"/>
    </border>
    <border>
      <left/>
      <right style="thin"/>
      <top/>
      <bottom style="thin"/>
    </border>
    <border>
      <left/>
      <right style="medium"/>
      <top/>
      <bottom style="thin"/>
    </border>
    <border>
      <left style="thin"/>
      <right/>
      <top/>
      <bottom style="medium"/>
    </border>
    <border>
      <left/>
      <right style="thin"/>
      <top/>
      <bottom style="medium"/>
    </border>
    <border>
      <left/>
      <right style="medium"/>
      <top/>
      <bottom style="medium"/>
    </border>
    <border>
      <left/>
      <right/>
      <top/>
      <bottom style="medium"/>
    </border>
    <border>
      <left style="thin"/>
      <right style="medium"/>
      <top style="thin"/>
      <bottom/>
    </border>
    <border>
      <left style="medium"/>
      <right/>
      <top style="medium"/>
      <bottom style="medium"/>
    </border>
    <border>
      <left/>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3" fillId="0" borderId="4">
      <alignment vertical="top" wrapText="1"/>
      <protection/>
    </xf>
    <xf numFmtId="0" fontId="7" fillId="30" borderId="5">
      <alignment vertical="center" wrapText="1"/>
      <protection/>
    </xf>
    <xf numFmtId="0" fontId="8" fillId="0" borderId="4">
      <alignment horizontal="left" vertical="top" wrapText="1"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9" fontId="0" fillId="0" borderId="0" applyFont="0" applyFill="0" applyBorder="0" applyAlignment="0" applyProtection="0"/>
    <xf numFmtId="0" fontId="38" fillId="32" borderId="0" applyNumberFormat="0" applyBorder="0" applyAlignment="0" applyProtection="0"/>
    <xf numFmtId="0" fontId="39" fillId="26"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3" borderId="11" applyNumberFormat="0" applyAlignment="0" applyProtection="0"/>
  </cellStyleXfs>
  <cellXfs count="259">
    <xf numFmtId="0" fontId="0" fillId="0" borderId="0" xfId="0" applyAlignment="1">
      <alignment/>
    </xf>
    <xf numFmtId="0" fontId="2" fillId="34" borderId="12" xfId="0" applyNumberFormat="1" applyFont="1" applyFill="1" applyBorder="1" applyAlignment="1">
      <alignment horizontal="center" vertical="center"/>
    </xf>
    <xf numFmtId="4" fontId="2" fillId="34"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xf>
    <xf numFmtId="4" fontId="2" fillId="0" borderId="4" xfId="0" applyNumberFormat="1" applyFont="1" applyFill="1" applyBorder="1" applyAlignment="1">
      <alignment horizontal="center" vertical="center" wrapText="1"/>
    </xf>
    <xf numFmtId="0" fontId="6" fillId="0" borderId="14" xfId="0" applyNumberFormat="1" applyFont="1" applyFill="1" applyBorder="1" applyAlignment="1" applyProtection="1">
      <alignment horizontal="left" vertical="top"/>
      <protection/>
    </xf>
    <xf numFmtId="4" fontId="6" fillId="0" borderId="4" xfId="0" applyNumberFormat="1" applyFont="1" applyFill="1" applyBorder="1" applyAlignment="1" applyProtection="1">
      <alignment horizontal="right"/>
      <protection locked="0"/>
    </xf>
    <xf numFmtId="4" fontId="3" fillId="30" borderId="5" xfId="53" applyNumberFormat="1" applyFont="1" applyFill="1" applyBorder="1" applyAlignment="1">
      <alignment vertical="center"/>
      <protection/>
    </xf>
    <xf numFmtId="0" fontId="3" fillId="0" borderId="14" xfId="0" applyNumberFormat="1" applyFont="1" applyFill="1" applyBorder="1" applyAlignment="1" applyProtection="1">
      <alignment horizontal="left" vertical="top"/>
      <protection/>
    </xf>
    <xf numFmtId="0" fontId="3" fillId="0" borderId="4" xfId="0" applyFont="1" applyFill="1" applyBorder="1" applyAlignment="1" applyProtection="1">
      <alignment wrapText="1"/>
      <protection/>
    </xf>
    <xf numFmtId="0" fontId="3" fillId="0" borderId="0" xfId="0" applyFont="1" applyFill="1" applyAlignment="1" applyProtection="1">
      <alignment vertical="center" wrapText="1"/>
      <protection/>
    </xf>
    <xf numFmtId="0" fontId="2" fillId="0" borderId="14" xfId="0" applyNumberFormat="1" applyFont="1" applyFill="1" applyBorder="1" applyAlignment="1" applyProtection="1">
      <alignment horizontal="left" vertical="top"/>
      <protection/>
    </xf>
    <xf numFmtId="4" fontId="2" fillId="0" borderId="4" xfId="0" applyNumberFormat="1" applyFont="1" applyFill="1" applyBorder="1" applyAlignment="1" applyProtection="1">
      <alignment horizontal="right"/>
      <protection locked="0"/>
    </xf>
    <xf numFmtId="0" fontId="2" fillId="0" borderId="0" xfId="0" applyFont="1" applyFill="1" applyAlignment="1" applyProtection="1">
      <alignment wrapText="1"/>
      <protection/>
    </xf>
    <xf numFmtId="0" fontId="6" fillId="0" borderId="15" xfId="0" applyNumberFormat="1" applyFont="1" applyFill="1" applyBorder="1" applyAlignment="1" applyProtection="1">
      <alignment horizontal="left" vertical="top"/>
      <protection/>
    </xf>
    <xf numFmtId="4" fontId="6" fillId="0" borderId="16" xfId="0" applyNumberFormat="1" applyFont="1" applyFill="1" applyBorder="1" applyAlignment="1" applyProtection="1">
      <alignment horizontal="right"/>
      <protection locked="0"/>
    </xf>
    <xf numFmtId="0" fontId="2" fillId="0" borderId="14" xfId="0" applyNumberFormat="1" applyFont="1" applyFill="1" applyBorder="1" applyAlignment="1" applyProtection="1" quotePrefix="1">
      <alignment horizontal="left" vertical="top"/>
      <protection/>
    </xf>
    <xf numFmtId="4" fontId="3" fillId="0" borderId="4" xfId="0" applyNumberFormat="1" applyFont="1" applyFill="1" applyBorder="1" applyAlignment="1" applyProtection="1">
      <alignment horizontal="right"/>
      <protection/>
    </xf>
    <xf numFmtId="0" fontId="0" fillId="0" borderId="0" xfId="0" applyFill="1" applyAlignment="1" applyProtection="1">
      <alignment/>
      <protection/>
    </xf>
    <xf numFmtId="0" fontId="2" fillId="0" borderId="14" xfId="0" applyNumberFormat="1" applyFont="1" applyFill="1" applyBorder="1" applyAlignment="1" applyProtection="1">
      <alignment horizontal="left" vertical="top" wrapText="1"/>
      <protection/>
    </xf>
    <xf numFmtId="0" fontId="3" fillId="0" borderId="14" xfId="0" applyNumberFormat="1" applyFont="1" applyFill="1" applyBorder="1" applyAlignment="1" applyProtection="1">
      <alignment horizontal="right" vertical="top" wrapText="1"/>
      <protection/>
    </xf>
    <xf numFmtId="0" fontId="2" fillId="0" borderId="14" xfId="0" applyNumberFormat="1" applyFont="1" applyFill="1" applyBorder="1" applyAlignment="1" applyProtection="1">
      <alignment vertical="top" wrapText="1"/>
      <protection/>
    </xf>
    <xf numFmtId="4" fontId="2" fillId="0" borderId="4" xfId="0" applyNumberFormat="1" applyFont="1" applyFill="1" applyBorder="1" applyAlignment="1" applyProtection="1">
      <alignment vertical="top" wrapText="1"/>
      <protection locked="0"/>
    </xf>
    <xf numFmtId="0" fontId="6" fillId="0" borderId="15" xfId="0" applyNumberFormat="1" applyFont="1" applyBorder="1" applyAlignment="1" applyProtection="1">
      <alignment horizontal="left" vertical="top"/>
      <protection/>
    </xf>
    <xf numFmtId="4" fontId="6" fillId="0" borderId="16" xfId="0" applyNumberFormat="1" applyFont="1" applyBorder="1" applyAlignment="1" applyProtection="1">
      <alignment horizontal="right"/>
      <protection locked="0"/>
    </xf>
    <xf numFmtId="0" fontId="6" fillId="0" borderId="14" xfId="0" applyNumberFormat="1" applyFont="1" applyBorder="1" applyAlignment="1" applyProtection="1">
      <alignment horizontal="left" vertical="top"/>
      <protection/>
    </xf>
    <xf numFmtId="0" fontId="6" fillId="0" borderId="4" xfId="0" applyNumberFormat="1" applyFont="1" applyBorder="1" applyAlignment="1" applyProtection="1">
      <alignment vertical="top" wrapText="1"/>
      <protection/>
    </xf>
    <xf numFmtId="4" fontId="6" fillId="0" borderId="4" xfId="0" applyNumberFormat="1" applyFont="1" applyBorder="1" applyAlignment="1" applyProtection="1">
      <alignment horizontal="right"/>
      <protection locked="0"/>
    </xf>
    <xf numFmtId="0" fontId="3" fillId="0" borderId="14" xfId="0" applyNumberFormat="1" applyFont="1" applyBorder="1" applyAlignment="1" applyProtection="1">
      <alignment horizontal="left" vertical="top"/>
      <protection/>
    </xf>
    <xf numFmtId="4" fontId="3" fillId="0" borderId="4" xfId="0" applyNumberFormat="1" applyFont="1" applyBorder="1" applyAlignment="1" applyProtection="1">
      <alignment horizontal="right"/>
      <protection locked="0"/>
    </xf>
    <xf numFmtId="4" fontId="2" fillId="0" borderId="4" xfId="0" applyNumberFormat="1" applyFont="1" applyBorder="1" applyAlignment="1" applyProtection="1">
      <alignment horizontal="right"/>
      <protection locked="0"/>
    </xf>
    <xf numFmtId="0" fontId="6" fillId="0" borderId="0" xfId="0" applyFont="1" applyAlignment="1" applyProtection="1">
      <alignment wrapText="1"/>
      <protection/>
    </xf>
    <xf numFmtId="0" fontId="3" fillId="0" borderId="0" xfId="0" applyFont="1" applyAlignment="1" applyProtection="1">
      <alignment wrapText="1"/>
      <protection/>
    </xf>
    <xf numFmtId="0" fontId="2" fillId="0" borderId="14" xfId="0" applyNumberFormat="1" applyFont="1" applyBorder="1" applyAlignment="1" applyProtection="1">
      <alignment horizontal="left" vertical="top"/>
      <protection/>
    </xf>
    <xf numFmtId="0" fontId="2" fillId="0" borderId="0" xfId="0" applyFont="1" applyAlignment="1" applyProtection="1">
      <alignment wrapText="1"/>
      <protection/>
    </xf>
    <xf numFmtId="0" fontId="3" fillId="0" borderId="0" xfId="0" applyNumberFormat="1" applyFont="1" applyAlignment="1">
      <alignment/>
    </xf>
    <xf numFmtId="0" fontId="3" fillId="0" borderId="0" xfId="0" applyFont="1" applyAlignment="1">
      <alignment/>
    </xf>
    <xf numFmtId="0" fontId="5" fillId="35" borderId="17" xfId="53" applyFont="1" applyFill="1" applyBorder="1" applyAlignment="1">
      <alignment horizontal="center" vertical="center" wrapText="1"/>
      <protection/>
    </xf>
    <xf numFmtId="0" fontId="7" fillId="30" borderId="18" xfId="53" applyFont="1" applyFill="1" applyBorder="1" applyAlignment="1">
      <alignment vertical="center"/>
      <protection/>
    </xf>
    <xf numFmtId="4" fontId="2" fillId="34" borderId="19" xfId="0" applyNumberFormat="1" applyFont="1" applyFill="1" applyBorder="1" applyAlignment="1">
      <alignment horizontal="center" vertical="center" wrapText="1"/>
    </xf>
    <xf numFmtId="2" fontId="0" fillId="0" borderId="0" xfId="0" applyNumberFormat="1" applyAlignment="1">
      <alignment/>
    </xf>
    <xf numFmtId="0" fontId="3" fillId="0" borderId="4" xfId="0" applyNumberFormat="1" applyFont="1" applyFill="1" applyBorder="1" applyAlignment="1" applyProtection="1" quotePrefix="1">
      <alignment horizontal="left" vertical="top" wrapText="1"/>
      <protection/>
    </xf>
    <xf numFmtId="0" fontId="0" fillId="0" borderId="0" xfId="0" applyAlignment="1">
      <alignment/>
    </xf>
    <xf numFmtId="0" fontId="2" fillId="34" borderId="13" xfId="0" applyNumberFormat="1" applyFont="1" applyFill="1" applyBorder="1" applyAlignment="1">
      <alignment horizontal="center" vertical="center"/>
    </xf>
    <xf numFmtId="0" fontId="3" fillId="0" borderId="0" xfId="0" applyFont="1" applyFill="1" applyAlignment="1" applyProtection="1">
      <alignment/>
      <protection/>
    </xf>
    <xf numFmtId="0" fontId="2" fillId="0" borderId="4" xfId="0" applyNumberFormat="1" applyFont="1" applyFill="1" applyBorder="1" applyAlignment="1">
      <alignment horizontal="center" vertical="center"/>
    </xf>
    <xf numFmtId="0" fontId="5" fillId="35" borderId="20" xfId="53" applyFont="1" applyFill="1" applyBorder="1" applyAlignment="1">
      <alignment horizontal="center" vertical="center" wrapText="1"/>
      <protection/>
    </xf>
    <xf numFmtId="0" fontId="6" fillId="0" borderId="4" xfId="0" applyNumberFormat="1" applyFont="1" applyFill="1" applyBorder="1" applyAlignment="1" applyProtection="1">
      <alignment vertical="top" wrapText="1"/>
      <protection/>
    </xf>
    <xf numFmtId="0" fontId="7" fillId="30" borderId="5" xfId="53" applyFont="1" applyFill="1" applyBorder="1" applyAlignment="1">
      <alignment vertical="center"/>
      <protection/>
    </xf>
    <xf numFmtId="0" fontId="3" fillId="0" borderId="0" xfId="0" applyFont="1" applyFill="1" applyAlignment="1" applyProtection="1">
      <alignment wrapText="1"/>
      <protection/>
    </xf>
    <xf numFmtId="0" fontId="3" fillId="0" borderId="4" xfId="0" applyNumberFormat="1" applyFont="1" applyFill="1" applyBorder="1" applyAlignment="1" applyProtection="1">
      <alignment vertical="top" wrapText="1"/>
      <protection/>
    </xf>
    <xf numFmtId="4" fontId="3" fillId="0" borderId="4" xfId="0" applyNumberFormat="1" applyFont="1" applyFill="1" applyBorder="1" applyAlignment="1" applyProtection="1">
      <alignment horizontal="right"/>
      <protection locked="0"/>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wrapText="1"/>
      <protection/>
    </xf>
    <xf numFmtId="0" fontId="8" fillId="0" borderId="14" xfId="0" applyNumberFormat="1" applyFont="1" applyFill="1" applyBorder="1" applyAlignment="1" applyProtection="1">
      <alignment horizontal="left" vertical="top" indent="1"/>
      <protection/>
    </xf>
    <xf numFmtId="0" fontId="2" fillId="0" borderId="4"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left" vertical="top" wrapText="1"/>
      <protection/>
    </xf>
    <xf numFmtId="0" fontId="6" fillId="0" borderId="16" xfId="0" applyNumberFormat="1" applyFont="1" applyFill="1" applyBorder="1" applyAlignment="1" applyProtection="1">
      <alignment vertical="top" wrapText="1"/>
      <protection/>
    </xf>
    <xf numFmtId="0" fontId="2"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top" wrapText="1" indent="2"/>
      <protection/>
    </xf>
    <xf numFmtId="0" fontId="6" fillId="0" borderId="16" xfId="0" applyNumberFormat="1" applyFont="1" applyBorder="1" applyAlignment="1" applyProtection="1">
      <alignment vertical="top" wrapText="1"/>
      <protection/>
    </xf>
    <xf numFmtId="0" fontId="3" fillId="0" borderId="4" xfId="0" applyNumberFormat="1" applyFont="1" applyBorder="1" applyAlignment="1" applyProtection="1">
      <alignment vertical="top" wrapText="1"/>
      <protection/>
    </xf>
    <xf numFmtId="0" fontId="2" fillId="0" borderId="4" xfId="0" applyNumberFormat="1" applyFont="1" applyBorder="1" applyAlignment="1" applyProtection="1">
      <alignment vertical="top" wrapText="1"/>
      <protection/>
    </xf>
    <xf numFmtId="0" fontId="3" fillId="0" borderId="0" xfId="0" applyNumberFormat="1" applyFont="1" applyAlignment="1">
      <alignment/>
    </xf>
    <xf numFmtId="0" fontId="7" fillId="30" borderId="5" xfId="46" applyBorder="1">
      <alignment vertical="center" wrapText="1"/>
      <protection/>
    </xf>
    <xf numFmtId="0" fontId="8" fillId="0" borderId="4" xfId="47" applyBorder="1">
      <alignment horizontal="left" vertical="top" wrapText="1" indent="1"/>
      <protection/>
    </xf>
    <xf numFmtId="0" fontId="3" fillId="0" borderId="4" xfId="45" applyBorder="1">
      <alignment vertical="top" wrapText="1"/>
      <protection/>
    </xf>
    <xf numFmtId="0" fontId="3" fillId="0" borderId="0" xfId="0" applyNumberFormat="1" applyFont="1" applyAlignment="1">
      <alignment horizontal="center"/>
    </xf>
    <xf numFmtId="0" fontId="7" fillId="30" borderId="18" xfId="53" applyFont="1" applyFill="1" applyBorder="1" applyAlignment="1">
      <alignment horizontal="left" vertical="center"/>
      <protection/>
    </xf>
    <xf numFmtId="164" fontId="7" fillId="30" borderId="18" xfId="53" applyNumberFormat="1" applyFont="1" applyFill="1" applyBorder="1" applyAlignment="1">
      <alignment horizontal="left" vertical="center"/>
      <protection/>
    </xf>
    <xf numFmtId="4" fontId="47" fillId="0" borderId="21" xfId="0" applyNumberFormat="1" applyFont="1" applyBorder="1" applyAlignment="1">
      <alignment horizontal="center"/>
    </xf>
    <xf numFmtId="0" fontId="0" fillId="0" borderId="0" xfId="0" applyAlignment="1">
      <alignment vertical="center"/>
    </xf>
    <xf numFmtId="0" fontId="8" fillId="0" borderId="14" xfId="0" applyNumberFormat="1" applyFont="1" applyFill="1" applyBorder="1" applyAlignment="1" applyProtection="1">
      <alignment horizontal="left" vertical="center"/>
      <protection/>
    </xf>
    <xf numFmtId="0" fontId="8" fillId="0" borderId="4" xfId="47" applyBorder="1" applyAlignment="1">
      <alignment horizontal="left" vertical="center" wrapText="1"/>
      <protection/>
    </xf>
    <xf numFmtId="4" fontId="3" fillId="30" borderId="21" xfId="53" applyNumberFormat="1" applyFont="1" applyFill="1" applyBorder="1" applyAlignment="1">
      <alignment vertical="center"/>
      <protection/>
    </xf>
    <xf numFmtId="4" fontId="3" fillId="0" borderId="21" xfId="0" applyNumberFormat="1" applyFont="1" applyFill="1" applyBorder="1" applyAlignment="1" applyProtection="1">
      <alignment horizontal="right"/>
      <protection locked="0"/>
    </xf>
    <xf numFmtId="4" fontId="3" fillId="0" borderId="21" xfId="0" applyNumberFormat="1" applyFont="1" applyFill="1" applyBorder="1" applyAlignment="1" applyProtection="1">
      <alignment horizontal="right" vertical="top"/>
      <protection locked="0"/>
    </xf>
    <xf numFmtId="0" fontId="3" fillId="0" borderId="22" xfId="0" applyNumberFormat="1" applyFont="1" applyBorder="1" applyAlignment="1" applyProtection="1">
      <alignment horizontal="left" vertical="top"/>
      <protection/>
    </xf>
    <xf numFmtId="0" fontId="3" fillId="0" borderId="23" xfId="0" applyNumberFormat="1" applyFont="1" applyBorder="1" applyAlignment="1" applyProtection="1">
      <alignment vertical="top" wrapText="1"/>
      <protection/>
    </xf>
    <xf numFmtId="4" fontId="3" fillId="0" borderId="23" xfId="0" applyNumberFormat="1" applyFont="1" applyBorder="1" applyAlignment="1" applyProtection="1">
      <alignment horizontal="right"/>
      <protection locked="0"/>
    </xf>
    <xf numFmtId="0" fontId="3" fillId="0" borderId="4" xfId="0" applyNumberFormat="1" applyFont="1" applyFill="1" applyBorder="1" applyAlignment="1" applyProtection="1">
      <alignment horizontal="left" vertical="top" wrapText="1" indent="3"/>
      <protection/>
    </xf>
    <xf numFmtId="49" fontId="2" fillId="34" borderId="1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5" fillId="35" borderId="20" xfId="53" applyNumberFormat="1" applyFont="1" applyFill="1" applyBorder="1" applyAlignment="1">
      <alignment horizontal="center" vertical="center" wrapText="1"/>
      <protection/>
    </xf>
    <xf numFmtId="49" fontId="6" fillId="0" borderId="4" xfId="0" applyNumberFormat="1" applyFont="1" applyFill="1" applyBorder="1" applyAlignment="1" applyProtection="1">
      <alignment horizontal="center"/>
      <protection/>
    </xf>
    <xf numFmtId="49" fontId="3" fillId="30" borderId="5" xfId="53" applyNumberFormat="1" applyFont="1" applyFill="1" applyBorder="1" applyAlignment="1">
      <alignment horizontal="center" vertical="center"/>
      <protection/>
    </xf>
    <xf numFmtId="49" fontId="3" fillId="0" borderId="4" xfId="0" applyNumberFormat="1" applyFont="1" applyFill="1" applyBorder="1" applyAlignment="1" applyProtection="1">
      <alignment horizontal="center"/>
      <protection/>
    </xf>
    <xf numFmtId="49" fontId="3" fillId="0" borderId="4" xfId="0" applyNumberFormat="1" applyFont="1" applyFill="1" applyBorder="1" applyAlignment="1" applyProtection="1">
      <alignment wrapText="1"/>
      <protection/>
    </xf>
    <xf numFmtId="49" fontId="2" fillId="0" borderId="4" xfId="0" applyNumberFormat="1" applyFont="1" applyFill="1" applyBorder="1" applyAlignment="1" applyProtection="1">
      <alignment horizontal="center"/>
      <protection/>
    </xf>
    <xf numFmtId="49" fontId="6" fillId="0" borderId="16" xfId="0" applyNumberFormat="1" applyFont="1" applyFill="1" applyBorder="1" applyAlignment="1" applyProtection="1">
      <alignment horizontal="center"/>
      <protection/>
    </xf>
    <xf numFmtId="49" fontId="3" fillId="0" borderId="16" xfId="0" applyNumberFormat="1" applyFont="1" applyFill="1" applyBorder="1" applyAlignment="1" applyProtection="1">
      <alignment horizontal="center"/>
      <protection/>
    </xf>
    <xf numFmtId="49" fontId="6" fillId="0" borderId="4" xfId="0" applyNumberFormat="1" applyFont="1" applyBorder="1" applyAlignment="1" applyProtection="1">
      <alignment horizontal="center"/>
      <protection/>
    </xf>
    <xf numFmtId="49" fontId="3" fillId="0" borderId="4" xfId="0" applyNumberFormat="1" applyFont="1" applyBorder="1" applyAlignment="1" applyProtection="1">
      <alignment horizontal="center"/>
      <protection/>
    </xf>
    <xf numFmtId="49" fontId="3" fillId="0" borderId="4" xfId="0" applyNumberFormat="1" applyFont="1" applyFill="1" applyBorder="1" applyAlignment="1" applyProtection="1">
      <alignment horizontal="center" vertical="top"/>
      <protection/>
    </xf>
    <xf numFmtId="49" fontId="6" fillId="0" borderId="16" xfId="0" applyNumberFormat="1" applyFont="1" applyBorder="1" applyAlignment="1" applyProtection="1">
      <alignment horizontal="center"/>
      <protection/>
    </xf>
    <xf numFmtId="49" fontId="2" fillId="0" borderId="4" xfId="0" applyNumberFormat="1" applyFont="1" applyBorder="1" applyAlignment="1" applyProtection="1">
      <alignment horizontal="center"/>
      <protection/>
    </xf>
    <xf numFmtId="49" fontId="3" fillId="0" borderId="23" xfId="0" applyNumberFormat="1" applyFont="1" applyBorder="1" applyAlignment="1" applyProtection="1">
      <alignment horizontal="center"/>
      <protection/>
    </xf>
    <xf numFmtId="49" fontId="3" fillId="0" borderId="0" xfId="0" applyNumberFormat="1" applyFont="1" applyAlignment="1">
      <alignment/>
    </xf>
    <xf numFmtId="0" fontId="0" fillId="0" borderId="0" xfId="0" applyFont="1" applyAlignment="1">
      <alignment/>
    </xf>
    <xf numFmtId="4" fontId="3" fillId="0" borderId="0" xfId="0" applyNumberFormat="1" applyFont="1" applyFill="1" applyBorder="1" applyAlignment="1" applyProtection="1">
      <alignment horizontal="right"/>
      <protection locked="0"/>
    </xf>
    <xf numFmtId="49" fontId="3" fillId="0" borderId="24" xfId="0" applyNumberFormat="1" applyFont="1" applyFill="1" applyBorder="1" applyAlignment="1" applyProtection="1">
      <alignment horizontal="center"/>
      <protection/>
    </xf>
    <xf numFmtId="49" fontId="3" fillId="0" borderId="24" xfId="0" applyNumberFormat="1" applyFont="1" applyFill="1" applyBorder="1" applyAlignment="1" applyProtection="1">
      <alignment horizontal="center" vertical="top"/>
      <protection/>
    </xf>
    <xf numFmtId="49" fontId="2" fillId="0" borderId="24" xfId="0" applyNumberFormat="1" applyFont="1" applyFill="1" applyBorder="1" applyAlignment="1" applyProtection="1">
      <alignment horizontal="center"/>
      <protection/>
    </xf>
    <xf numFmtId="0" fontId="3" fillId="34" borderId="25" xfId="0" applyNumberFormat="1" applyFont="1" applyFill="1" applyBorder="1" applyAlignment="1">
      <alignment horizontal="center" vertical="center"/>
    </xf>
    <xf numFmtId="0" fontId="11" fillId="35" borderId="26" xfId="53" applyNumberFormat="1" applyFont="1" applyFill="1" applyBorder="1" applyAlignment="1">
      <alignment horizontal="center" vertical="center" wrapText="1"/>
      <protection/>
    </xf>
    <xf numFmtId="0" fontId="10" fillId="0" borderId="24" xfId="0" applyNumberFormat="1" applyFont="1" applyFill="1" applyBorder="1" applyAlignment="1" applyProtection="1">
      <alignment horizontal="center" vertical="top" wrapText="1"/>
      <protection/>
    </xf>
    <xf numFmtId="0" fontId="3" fillId="30" borderId="27" xfId="46" applyNumberFormat="1" applyFont="1" applyBorder="1" applyAlignment="1">
      <alignment horizontal="center" vertical="center" wrapText="1"/>
      <protection/>
    </xf>
    <xf numFmtId="0" fontId="3" fillId="0" borderId="24" xfId="0" applyNumberFormat="1" applyFont="1" applyFill="1" applyBorder="1" applyAlignment="1" applyProtection="1">
      <alignment horizontal="center" vertical="top" wrapText="1"/>
      <protection/>
    </xf>
    <xf numFmtId="0" fontId="3" fillId="0" borderId="24" xfId="47" applyNumberFormat="1" applyFont="1" applyBorder="1" applyAlignment="1">
      <alignment horizontal="center" vertical="top" wrapText="1"/>
      <protection/>
    </xf>
    <xf numFmtId="0" fontId="3" fillId="30" borderId="27" xfId="53" applyNumberFormat="1" applyFont="1" applyFill="1" applyBorder="1" applyAlignment="1">
      <alignment horizontal="center" vertical="center"/>
      <protection/>
    </xf>
    <xf numFmtId="0" fontId="10" fillId="0" borderId="28" xfId="0" applyNumberFormat="1" applyFont="1" applyFill="1" applyBorder="1" applyAlignment="1" applyProtection="1">
      <alignment horizontal="center" vertical="top" wrapText="1"/>
      <protection/>
    </xf>
    <xf numFmtId="0" fontId="3" fillId="0" borderId="24" xfId="47" applyNumberFormat="1" applyFont="1" applyBorder="1" applyAlignment="1">
      <alignment horizontal="center" vertical="center" wrapText="1"/>
      <protection/>
    </xf>
    <xf numFmtId="0" fontId="3" fillId="0" borderId="24" xfId="0" applyNumberFormat="1" applyFont="1" applyBorder="1" applyAlignment="1" applyProtection="1">
      <alignment horizontal="center" vertical="top" wrapText="1"/>
      <protection/>
    </xf>
    <xf numFmtId="49" fontId="6" fillId="0" borderId="28" xfId="0" applyNumberFormat="1" applyFont="1" applyBorder="1" applyAlignment="1" applyProtection="1">
      <alignment horizontal="center"/>
      <protection/>
    </xf>
    <xf numFmtId="49" fontId="3" fillId="0" borderId="24" xfId="0" applyNumberFormat="1" applyFont="1" applyBorder="1" applyAlignment="1" applyProtection="1">
      <alignment horizontal="center"/>
      <protection/>
    </xf>
    <xf numFmtId="49" fontId="2" fillId="0" borderId="24" xfId="0" applyNumberFormat="1" applyFont="1" applyBorder="1" applyAlignment="1" applyProtection="1">
      <alignment horizontal="center"/>
      <protection/>
    </xf>
    <xf numFmtId="4" fontId="47" fillId="0" borderId="29" xfId="0" applyNumberFormat="1" applyFont="1" applyBorder="1" applyAlignment="1">
      <alignment horizontal="center"/>
    </xf>
    <xf numFmtId="0" fontId="5" fillId="35" borderId="30" xfId="53" applyFont="1" applyFill="1" applyBorder="1" applyAlignment="1">
      <alignment horizontal="center" vertical="center" wrapText="1"/>
      <protection/>
    </xf>
    <xf numFmtId="0" fontId="5" fillId="35" borderId="31" xfId="53" applyFont="1" applyFill="1" applyBorder="1" applyAlignment="1">
      <alignment horizontal="center" vertical="center" wrapText="1"/>
      <protection/>
    </xf>
    <xf numFmtId="0" fontId="11" fillId="35" borderId="32" xfId="53" applyNumberFormat="1" applyFont="1" applyFill="1" applyBorder="1" applyAlignment="1">
      <alignment horizontal="center" vertical="center" wrapText="1"/>
      <protection/>
    </xf>
    <xf numFmtId="0" fontId="7" fillId="30" borderId="33" xfId="53" applyFont="1" applyFill="1" applyBorder="1" applyAlignment="1">
      <alignment vertical="center"/>
      <protection/>
    </xf>
    <xf numFmtId="0" fontId="7" fillId="30" borderId="34" xfId="46" applyBorder="1">
      <alignment vertical="center" wrapText="1"/>
      <protection/>
    </xf>
    <xf numFmtId="0" fontId="3" fillId="30" borderId="35" xfId="46" applyNumberFormat="1" applyFont="1" applyBorder="1" applyAlignment="1">
      <alignment horizontal="center" vertical="center" wrapText="1"/>
      <protection/>
    </xf>
    <xf numFmtId="0" fontId="5" fillId="35" borderId="36" xfId="53" applyFont="1" applyFill="1" applyBorder="1" applyAlignment="1">
      <alignment horizontal="center" vertical="center" wrapText="1"/>
      <protection/>
    </xf>
    <xf numFmtId="0" fontId="5" fillId="35" borderId="37" xfId="53" applyFont="1" applyFill="1" applyBorder="1" applyAlignment="1">
      <alignment horizontal="center" vertical="center" wrapText="1"/>
      <protection/>
    </xf>
    <xf numFmtId="0" fontId="11" fillId="35" borderId="38" xfId="53" applyNumberFormat="1" applyFont="1" applyFill="1" applyBorder="1" applyAlignment="1">
      <alignment horizontal="center" vertical="center" wrapText="1"/>
      <protection/>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Border="1" applyAlignment="1">
      <alignment/>
    </xf>
    <xf numFmtId="43" fontId="2" fillId="34" borderId="39" xfId="48" applyFont="1" applyFill="1" applyBorder="1" applyAlignment="1">
      <alignment horizontal="center" vertical="center" wrapText="1"/>
    </xf>
    <xf numFmtId="43" fontId="2" fillId="0" borderId="0" xfId="48" applyFont="1" applyFill="1" applyBorder="1" applyAlignment="1">
      <alignment horizontal="center" vertical="center" wrapText="1"/>
    </xf>
    <xf numFmtId="43" fontId="5" fillId="35" borderId="40" xfId="48" applyFont="1" applyFill="1" applyBorder="1" applyAlignment="1">
      <alignment horizontal="center" vertical="center" wrapText="1"/>
    </xf>
    <xf numFmtId="43" fontId="6" fillId="0" borderId="41" xfId="48" applyFont="1" applyFill="1" applyBorder="1" applyAlignment="1" applyProtection="1">
      <alignment horizontal="right"/>
      <protection locked="0"/>
    </xf>
    <xf numFmtId="43" fontId="3" fillId="30" borderId="42" xfId="48" applyFont="1" applyFill="1" applyBorder="1" applyAlignment="1">
      <alignment vertical="center"/>
    </xf>
    <xf numFmtId="43" fontId="3" fillId="0" borderId="41" xfId="48" applyFont="1" applyFill="1" applyBorder="1" applyAlignment="1" applyProtection="1">
      <alignment horizontal="right"/>
      <protection locked="0"/>
    </xf>
    <xf numFmtId="43" fontId="6" fillId="0" borderId="43" xfId="48" applyFont="1" applyFill="1" applyBorder="1" applyAlignment="1" applyProtection="1">
      <alignment horizontal="right"/>
      <protection locked="0"/>
    </xf>
    <xf numFmtId="43" fontId="2" fillId="0" borderId="41" xfId="48" applyFont="1" applyFill="1" applyBorder="1" applyAlignment="1" applyProtection="1">
      <alignment horizontal="right"/>
      <protection locked="0"/>
    </xf>
    <xf numFmtId="43" fontId="2" fillId="0" borderId="41" xfId="48" applyFont="1" applyFill="1" applyBorder="1" applyAlignment="1" applyProtection="1">
      <alignment vertical="top" wrapText="1"/>
      <protection locked="0"/>
    </xf>
    <xf numFmtId="43" fontId="3" fillId="0" borderId="41" xfId="48" applyFont="1" applyFill="1" applyBorder="1" applyAlignment="1" applyProtection="1">
      <alignment horizontal="right" vertical="center"/>
      <protection locked="0"/>
    </xf>
    <xf numFmtId="43" fontId="3" fillId="0" borderId="41" xfId="48" applyFont="1" applyBorder="1" applyAlignment="1" applyProtection="1">
      <alignment horizontal="right"/>
      <protection locked="0"/>
    </xf>
    <xf numFmtId="43" fontId="3" fillId="0" borderId="41" xfId="48" applyFont="1" applyFill="1" applyBorder="1" applyAlignment="1" applyProtection="1">
      <alignment horizontal="right"/>
      <protection/>
    </xf>
    <xf numFmtId="43" fontId="6" fillId="0" borderId="43" xfId="48" applyFont="1" applyBorder="1" applyAlignment="1" applyProtection="1">
      <alignment horizontal="right"/>
      <protection locked="0"/>
    </xf>
    <xf numFmtId="43" fontId="2" fillId="0" borderId="41" xfId="48" applyFont="1" applyBorder="1" applyAlignment="1" applyProtection="1">
      <alignment horizontal="right"/>
      <protection locked="0"/>
    </xf>
    <xf numFmtId="43" fontId="3" fillId="30" borderId="44" xfId="48" applyFont="1" applyFill="1" applyBorder="1" applyAlignment="1">
      <alignment vertical="center"/>
    </xf>
    <xf numFmtId="43" fontId="3" fillId="0" borderId="41" xfId="48" applyFont="1" applyBorder="1" applyAlignment="1">
      <alignment/>
    </xf>
    <xf numFmtId="43" fontId="5" fillId="35" borderId="40" xfId="48" applyFont="1" applyFill="1" applyBorder="1" applyAlignment="1">
      <alignment horizontal="right" vertical="center" wrapText="1"/>
    </xf>
    <xf numFmtId="43" fontId="2" fillId="34" borderId="29" xfId="48" applyFont="1" applyFill="1" applyBorder="1" applyAlignment="1">
      <alignment horizontal="center" vertical="center" wrapText="1"/>
    </xf>
    <xf numFmtId="43" fontId="5" fillId="35" borderId="45" xfId="48" applyFont="1" applyFill="1" applyBorder="1" applyAlignment="1">
      <alignment horizontal="center" vertical="center" wrapText="1"/>
    </xf>
    <xf numFmtId="43" fontId="6" fillId="0" borderId="46" xfId="48" applyFont="1" applyFill="1" applyBorder="1" applyAlignment="1" applyProtection="1">
      <alignment horizontal="right"/>
      <protection locked="0"/>
    </xf>
    <xf numFmtId="43" fontId="3" fillId="30" borderId="47" xfId="48" applyFont="1" applyFill="1" applyBorder="1" applyAlignment="1">
      <alignment vertical="center"/>
    </xf>
    <xf numFmtId="43" fontId="3" fillId="0" borderId="46" xfId="48" applyFont="1" applyFill="1" applyBorder="1" applyAlignment="1" applyProtection="1">
      <alignment horizontal="right"/>
      <protection locked="0"/>
    </xf>
    <xf numFmtId="43" fontId="6" fillId="0" borderId="48" xfId="48" applyFont="1" applyFill="1" applyBorder="1" applyAlignment="1" applyProtection="1">
      <alignment horizontal="right"/>
      <protection locked="0"/>
    </xf>
    <xf numFmtId="43" fontId="2" fillId="0" borderId="46" xfId="48" applyFont="1" applyFill="1" applyBorder="1" applyAlignment="1" applyProtection="1">
      <alignment horizontal="right"/>
      <protection locked="0"/>
    </xf>
    <xf numFmtId="43" fontId="2" fillId="0" borderId="46" xfId="48" applyFont="1" applyFill="1" applyBorder="1" applyAlignment="1" applyProtection="1">
      <alignment wrapText="1"/>
      <protection/>
    </xf>
    <xf numFmtId="43" fontId="3" fillId="0" borderId="46" xfId="48" applyFont="1" applyFill="1" applyBorder="1" applyAlignment="1" applyProtection="1">
      <alignment vertical="center" wrapText="1"/>
      <protection/>
    </xf>
    <xf numFmtId="43" fontId="0" fillId="0" borderId="46" xfId="48" applyFont="1" applyFill="1" applyBorder="1" applyAlignment="1" applyProtection="1">
      <alignment/>
      <protection/>
    </xf>
    <xf numFmtId="43" fontId="3" fillId="0" borderId="46" xfId="48" applyFont="1" applyFill="1" applyBorder="1" applyAlignment="1" applyProtection="1">
      <alignment/>
      <protection/>
    </xf>
    <xf numFmtId="43" fontId="3" fillId="0" borderId="46" xfId="48" applyFont="1" applyFill="1" applyBorder="1" applyAlignment="1" applyProtection="1">
      <alignment wrapText="1"/>
      <protection/>
    </xf>
    <xf numFmtId="43" fontId="3" fillId="0" borderId="46" xfId="48" applyFont="1" applyFill="1" applyBorder="1" applyAlignment="1" applyProtection="1">
      <alignment horizontal="right" vertical="center"/>
      <protection locked="0"/>
    </xf>
    <xf numFmtId="43" fontId="3" fillId="0" borderId="46" xfId="48" applyFont="1" applyBorder="1" applyAlignment="1" applyProtection="1">
      <alignment horizontal="right"/>
      <protection locked="0"/>
    </xf>
    <xf numFmtId="43" fontId="6" fillId="0" borderId="46" xfId="48" applyFont="1" applyBorder="1" applyAlignment="1" applyProtection="1">
      <alignment wrapText="1"/>
      <protection/>
    </xf>
    <xf numFmtId="43" fontId="3" fillId="0" borderId="46" xfId="48" applyFont="1" applyBorder="1" applyAlignment="1" applyProtection="1">
      <alignment wrapText="1"/>
      <protection/>
    </xf>
    <xf numFmtId="43" fontId="2" fillId="0" borderId="46" xfId="48" applyFont="1" applyBorder="1" applyAlignment="1" applyProtection="1">
      <alignment wrapText="1"/>
      <protection/>
    </xf>
    <xf numFmtId="43" fontId="3" fillId="30" borderId="49" xfId="48" applyFont="1" applyFill="1" applyBorder="1" applyAlignment="1">
      <alignment vertical="center"/>
    </xf>
    <xf numFmtId="43" fontId="3" fillId="0" borderId="0" xfId="48" applyFont="1" applyAlignment="1">
      <alignment/>
    </xf>
    <xf numFmtId="43" fontId="5" fillId="35" borderId="45" xfId="48" applyFont="1" applyFill="1" applyBorder="1" applyAlignment="1">
      <alignment horizontal="right" vertical="center" wrapText="1"/>
    </xf>
    <xf numFmtId="43" fontId="2" fillId="0" borderId="41" xfId="48" applyFont="1" applyFill="1" applyBorder="1" applyAlignment="1">
      <alignment horizontal="center" vertical="center" wrapText="1"/>
    </xf>
    <xf numFmtId="43" fontId="3" fillId="0" borderId="41" xfId="48" applyFont="1" applyFill="1" applyBorder="1" applyAlignment="1" applyProtection="1">
      <alignment/>
      <protection/>
    </xf>
    <xf numFmtId="43" fontId="5" fillId="35" borderId="50" xfId="48" applyFont="1" applyFill="1" applyBorder="1" applyAlignment="1">
      <alignment horizontal="center" vertical="center" wrapText="1"/>
    </xf>
    <xf numFmtId="43" fontId="5" fillId="35" borderId="51" xfId="48" applyFont="1" applyFill="1" applyBorder="1" applyAlignment="1">
      <alignment horizontal="center" vertical="center" wrapText="1"/>
    </xf>
    <xf numFmtId="0" fontId="7" fillId="30" borderId="14" xfId="53" applyFont="1" applyFill="1" applyBorder="1" applyAlignment="1">
      <alignment horizontal="left" vertical="center"/>
      <protection/>
    </xf>
    <xf numFmtId="0" fontId="7" fillId="30" borderId="4" xfId="53" applyFont="1" applyFill="1" applyBorder="1" applyAlignment="1">
      <alignment vertical="center"/>
      <protection/>
    </xf>
    <xf numFmtId="43" fontId="2" fillId="34" borderId="13" xfId="48" applyFont="1" applyFill="1" applyBorder="1" applyAlignment="1">
      <alignment horizontal="center" vertical="center"/>
    </xf>
    <xf numFmtId="43" fontId="2" fillId="0" borderId="0" xfId="48" applyFont="1" applyFill="1" applyBorder="1" applyAlignment="1">
      <alignment horizontal="center" vertical="center"/>
    </xf>
    <xf numFmtId="43" fontId="5" fillId="35" borderId="20" xfId="48" applyFont="1" applyFill="1" applyBorder="1" applyAlignment="1">
      <alignment horizontal="center" vertical="center" wrapText="1"/>
    </xf>
    <xf numFmtId="43" fontId="3" fillId="30" borderId="5" xfId="48" applyFont="1" applyFill="1" applyBorder="1" applyAlignment="1">
      <alignment horizontal="center" vertical="center"/>
    </xf>
    <xf numFmtId="43" fontId="3" fillId="0" borderId="4" xfId="48" applyFont="1" applyFill="1" applyBorder="1" applyAlignment="1" applyProtection="1">
      <alignment horizontal="center" vertical="center"/>
      <protection/>
    </xf>
    <xf numFmtId="43" fontId="3" fillId="30" borderId="34" xfId="48" applyFont="1" applyFill="1" applyBorder="1" applyAlignment="1">
      <alignment horizontal="center" vertical="center"/>
    </xf>
    <xf numFmtId="43" fontId="6" fillId="0" borderId="4" xfId="48" applyFont="1" applyFill="1" applyBorder="1" applyAlignment="1" applyProtection="1">
      <alignment horizontal="center" vertical="center"/>
      <protection/>
    </xf>
    <xf numFmtId="43" fontId="6" fillId="0" borderId="16" xfId="48" applyFont="1" applyFill="1" applyBorder="1" applyAlignment="1" applyProtection="1">
      <alignment horizontal="center" vertical="center"/>
      <protection/>
    </xf>
    <xf numFmtId="43" fontId="2" fillId="0" borderId="4" xfId="48" applyFont="1" applyFill="1" applyBorder="1" applyAlignment="1" applyProtection="1">
      <alignment horizontal="center" vertical="center"/>
      <protection/>
    </xf>
    <xf numFmtId="43" fontId="3" fillId="0" borderId="4" xfId="48" applyFont="1" applyFill="1" applyBorder="1" applyAlignment="1" applyProtection="1">
      <alignment horizontal="center" vertical="center"/>
      <protection locked="0"/>
    </xf>
    <xf numFmtId="43" fontId="2" fillId="0" borderId="4" xfId="48" applyFont="1" applyFill="1" applyBorder="1" applyAlignment="1" applyProtection="1">
      <alignment horizontal="center" vertical="center" wrapText="1"/>
      <protection locked="0"/>
    </xf>
    <xf numFmtId="43" fontId="3" fillId="0" borderId="4" xfId="48" applyFont="1" applyBorder="1" applyAlignment="1" applyProtection="1">
      <alignment horizontal="center" vertical="center"/>
      <protection/>
    </xf>
    <xf numFmtId="43" fontId="2" fillId="0" borderId="4" xfId="48" applyFont="1" applyFill="1" applyBorder="1" applyAlignment="1" applyProtection="1">
      <alignment horizontal="center" vertical="center"/>
      <protection locked="0"/>
    </xf>
    <xf numFmtId="43" fontId="6" fillId="0" borderId="16" xfId="48" applyFont="1" applyBorder="1" applyAlignment="1" applyProtection="1">
      <alignment horizontal="center" vertical="center"/>
      <protection locked="0"/>
    </xf>
    <xf numFmtId="43" fontId="3" fillId="0" borderId="4" xfId="48" applyFont="1" applyBorder="1" applyAlignment="1" applyProtection="1">
      <alignment horizontal="center" vertical="center"/>
      <protection locked="0"/>
    </xf>
    <xf numFmtId="43" fontId="2" fillId="0" borderId="4" xfId="48" applyFont="1" applyBorder="1" applyAlignment="1" applyProtection="1">
      <alignment horizontal="center" vertical="center"/>
      <protection locked="0"/>
    </xf>
    <xf numFmtId="43" fontId="3" fillId="0" borderId="4" xfId="48" applyFont="1" applyBorder="1" applyAlignment="1">
      <alignment horizontal="center" vertical="center"/>
    </xf>
    <xf numFmtId="49" fontId="3" fillId="30" borderId="27" xfId="53" applyNumberFormat="1" applyFont="1" applyFill="1" applyBorder="1" applyAlignment="1">
      <alignment horizontal="center" vertical="center"/>
      <protection/>
    </xf>
    <xf numFmtId="4" fontId="2" fillId="0" borderId="52" xfId="0" applyNumberFormat="1" applyFont="1" applyFill="1" applyBorder="1" applyAlignment="1" applyProtection="1">
      <alignment horizontal="right"/>
      <protection locked="0"/>
    </xf>
    <xf numFmtId="43" fontId="5" fillId="35" borderId="31" xfId="48" applyFont="1" applyFill="1" applyBorder="1" applyAlignment="1">
      <alignment horizontal="center" vertical="center" wrapText="1"/>
    </xf>
    <xf numFmtId="0" fontId="5" fillId="35" borderId="53" xfId="53" applyFont="1" applyFill="1" applyBorder="1" applyAlignment="1">
      <alignment vertical="center" wrapText="1"/>
      <protection/>
    </xf>
    <xf numFmtId="0" fontId="5" fillId="35" borderId="40" xfId="53" applyFont="1" applyFill="1" applyBorder="1" applyAlignment="1">
      <alignment vertical="center" wrapText="1"/>
      <protection/>
    </xf>
    <xf numFmtId="0" fontId="5" fillId="35" borderId="26" xfId="53" applyFont="1" applyFill="1" applyBorder="1" applyAlignment="1">
      <alignment horizontal="left" vertical="center"/>
      <protection/>
    </xf>
    <xf numFmtId="0" fontId="3" fillId="0" borderId="0" xfId="0" applyNumberFormat="1" applyFont="1" applyBorder="1" applyAlignment="1">
      <alignment/>
    </xf>
    <xf numFmtId="0" fontId="3" fillId="0" borderId="0" xfId="0" applyNumberFormat="1" applyFont="1" applyBorder="1" applyAlignment="1">
      <alignment horizontal="center"/>
    </xf>
    <xf numFmtId="43" fontId="3" fillId="0" borderId="0" xfId="48" applyFont="1" applyBorder="1" applyAlignment="1">
      <alignment horizontal="center" vertical="center"/>
    </xf>
    <xf numFmtId="43" fontId="3" fillId="0" borderId="0" xfId="48" applyFont="1" applyBorder="1" applyAlignment="1">
      <alignment/>
    </xf>
    <xf numFmtId="43" fontId="0" fillId="0" borderId="0" xfId="48" applyFont="1" applyBorder="1" applyAlignment="1">
      <alignment horizontal="center" vertical="center"/>
    </xf>
    <xf numFmtId="43" fontId="0" fillId="0" borderId="0" xfId="48" applyFont="1" applyBorder="1" applyAlignment="1">
      <alignment/>
    </xf>
    <xf numFmtId="0" fontId="0" fillId="0" borderId="0" xfId="0" applyNumberFormat="1" applyBorder="1" applyAlignment="1">
      <alignment/>
    </xf>
    <xf numFmtId="2" fontId="7" fillId="30" borderId="14" xfId="53" applyNumberFormat="1" applyFont="1" applyFill="1" applyBorder="1" applyAlignment="1">
      <alignment horizontal="left" vertical="center"/>
      <protection/>
    </xf>
    <xf numFmtId="49" fontId="3" fillId="30" borderId="4" xfId="53" applyNumberFormat="1" applyFont="1" applyFill="1" applyBorder="1" applyAlignment="1">
      <alignment horizontal="center" vertical="center"/>
      <protection/>
    </xf>
    <xf numFmtId="4" fontId="3" fillId="30" borderId="54" xfId="53" applyNumberFormat="1" applyFont="1" applyFill="1" applyBorder="1" applyAlignment="1">
      <alignment vertical="center"/>
      <protection/>
    </xf>
    <xf numFmtId="0" fontId="3" fillId="0" borderId="22" xfId="0" applyNumberFormat="1" applyFont="1" applyFill="1" applyBorder="1" applyAlignment="1" applyProtection="1">
      <alignment horizontal="left" vertical="top"/>
      <protection/>
    </xf>
    <xf numFmtId="0" fontId="3" fillId="0" borderId="23" xfId="0" applyNumberFormat="1" applyFont="1" applyFill="1" applyBorder="1" applyAlignment="1" applyProtection="1">
      <alignment vertical="top" wrapText="1"/>
      <protection/>
    </xf>
    <xf numFmtId="49" fontId="3" fillId="0" borderId="23" xfId="0" applyNumberFormat="1" applyFont="1" applyFill="1" applyBorder="1" applyAlignment="1" applyProtection="1">
      <alignment horizontal="center"/>
      <protection/>
    </xf>
    <xf numFmtId="4" fontId="3" fillId="0" borderId="23" xfId="0" applyNumberFormat="1" applyFont="1" applyFill="1" applyBorder="1" applyAlignment="1" applyProtection="1">
      <alignment horizontal="right"/>
      <protection locked="0"/>
    </xf>
    <xf numFmtId="0" fontId="7" fillId="30" borderId="4" xfId="46" applyBorder="1">
      <alignment vertical="center" wrapText="1"/>
      <protection/>
    </xf>
    <xf numFmtId="4" fontId="3" fillId="30" borderId="4" xfId="53" applyNumberFormat="1" applyFont="1" applyFill="1" applyBorder="1" applyAlignment="1">
      <alignment vertical="center"/>
      <protection/>
    </xf>
    <xf numFmtId="49" fontId="5" fillId="35" borderId="37" xfId="53" applyNumberFormat="1" applyFont="1" applyFill="1" applyBorder="1" applyAlignment="1">
      <alignment horizontal="center" vertical="center" wrapText="1"/>
      <protection/>
    </xf>
    <xf numFmtId="0" fontId="3" fillId="0" borderId="22" xfId="0" applyNumberFormat="1" applyFont="1" applyFill="1" applyBorder="1" applyAlignment="1" applyProtection="1">
      <alignment horizontal="left" vertical="top" wrapText="1"/>
      <protection/>
    </xf>
    <xf numFmtId="0" fontId="3" fillId="0" borderId="23" xfId="0" applyNumberFormat="1" applyFont="1" applyFill="1" applyBorder="1" applyAlignment="1" applyProtection="1">
      <alignment horizontal="left" vertical="top" wrapText="1"/>
      <protection/>
    </xf>
    <xf numFmtId="0" fontId="2" fillId="0" borderId="22" xfId="0" applyNumberFormat="1" applyFont="1" applyFill="1" applyBorder="1" applyAlignment="1" applyProtection="1">
      <alignment horizontal="left" vertical="top" wrapText="1"/>
      <protection/>
    </xf>
    <xf numFmtId="49" fontId="2" fillId="0" borderId="23" xfId="0" applyNumberFormat="1" applyFont="1" applyFill="1" applyBorder="1" applyAlignment="1" applyProtection="1">
      <alignment horizontal="center"/>
      <protection/>
    </xf>
    <xf numFmtId="4" fontId="2" fillId="0" borderId="23" xfId="0" applyNumberFormat="1" applyFont="1" applyFill="1" applyBorder="1" applyAlignment="1" applyProtection="1">
      <alignment horizontal="right"/>
      <protection locked="0"/>
    </xf>
    <xf numFmtId="0" fontId="3" fillId="0" borderId="36" xfId="0" applyNumberFormat="1" applyFont="1" applyFill="1" applyBorder="1" applyAlignment="1" applyProtection="1">
      <alignment horizontal="left" vertical="top"/>
      <protection/>
    </xf>
    <xf numFmtId="0" fontId="3" fillId="0" borderId="37" xfId="0" applyNumberFormat="1" applyFont="1" applyFill="1" applyBorder="1" applyAlignment="1" applyProtection="1">
      <alignment vertical="top" wrapText="1"/>
      <protection/>
    </xf>
    <xf numFmtId="49" fontId="3" fillId="0" borderId="37" xfId="0" applyNumberFormat="1" applyFont="1" applyFill="1" applyBorder="1" applyAlignment="1" applyProtection="1">
      <alignment horizontal="center"/>
      <protection/>
    </xf>
    <xf numFmtId="4" fontId="3" fillId="0" borderId="37" xfId="0" applyNumberFormat="1" applyFont="1" applyFill="1" applyBorder="1" applyAlignment="1" applyProtection="1">
      <alignment horizontal="right"/>
      <protection locked="0"/>
    </xf>
    <xf numFmtId="164" fontId="7" fillId="30" borderId="14" xfId="53" applyNumberFormat="1" applyFont="1" applyFill="1" applyBorder="1" applyAlignment="1">
      <alignment horizontal="left" vertical="center"/>
      <protection/>
    </xf>
    <xf numFmtId="0" fontId="2" fillId="0" borderId="36" xfId="0" applyNumberFormat="1" applyFont="1" applyFill="1" applyBorder="1" applyAlignment="1" applyProtection="1">
      <alignment horizontal="left" vertical="top"/>
      <protection/>
    </xf>
    <xf numFmtId="0" fontId="2" fillId="0" borderId="37" xfId="0" applyNumberFormat="1" applyFont="1" applyFill="1" applyBorder="1" applyAlignment="1" applyProtection="1">
      <alignment vertical="top" wrapText="1"/>
      <protection/>
    </xf>
    <xf numFmtId="49" fontId="2" fillId="0" borderId="37" xfId="0" applyNumberFormat="1" applyFont="1" applyFill="1" applyBorder="1" applyAlignment="1" applyProtection="1">
      <alignment horizontal="center"/>
      <protection/>
    </xf>
    <xf numFmtId="4" fontId="2" fillId="0" borderId="37" xfId="0" applyNumberFormat="1" applyFont="1" applyFill="1" applyBorder="1" applyAlignment="1" applyProtection="1">
      <alignment horizontal="right"/>
      <protection locked="0"/>
    </xf>
    <xf numFmtId="0" fontId="3" fillId="0" borderId="36" xfId="0" applyNumberFormat="1" applyFont="1" applyFill="1" applyBorder="1" applyAlignment="1" applyProtection="1">
      <alignment horizontal="left" vertical="top" wrapText="1"/>
      <protection/>
    </xf>
    <xf numFmtId="0" fontId="3" fillId="0" borderId="37" xfId="0" applyNumberFormat="1" applyFont="1" applyFill="1" applyBorder="1" applyAlignment="1" applyProtection="1">
      <alignment horizontal="left" vertical="top" wrapText="1"/>
      <protection/>
    </xf>
    <xf numFmtId="43" fontId="5" fillId="35" borderId="37" xfId="48" applyFont="1" applyFill="1" applyBorder="1" applyAlignment="1">
      <alignment horizontal="center" vertical="center" wrapText="1"/>
    </xf>
    <xf numFmtId="43" fontId="5" fillId="35" borderId="55" xfId="48" applyFont="1" applyFill="1" applyBorder="1" applyAlignment="1">
      <alignment horizontal="center" vertical="center" wrapText="1"/>
    </xf>
    <xf numFmtId="43" fontId="5" fillId="35" borderId="56" xfId="48" applyFont="1" applyFill="1" applyBorder="1" applyAlignment="1">
      <alignment horizontal="center" vertical="center" wrapText="1"/>
    </xf>
    <xf numFmtId="0" fontId="2" fillId="0" borderId="37" xfId="0" applyNumberFormat="1" applyFont="1" applyFill="1" applyBorder="1" applyAlignment="1" applyProtection="1">
      <alignment horizontal="left" vertical="top" wrapText="1"/>
      <protection/>
    </xf>
    <xf numFmtId="0" fontId="3" fillId="0" borderId="38" xfId="0" applyNumberFormat="1" applyFont="1" applyFill="1" applyBorder="1" applyAlignment="1" applyProtection="1">
      <alignment horizontal="center" vertical="top" wrapText="1"/>
      <protection/>
    </xf>
    <xf numFmtId="43" fontId="2" fillId="0" borderId="37" xfId="48" applyFont="1" applyFill="1" applyBorder="1" applyAlignment="1" applyProtection="1">
      <alignment horizontal="center" vertical="center"/>
      <protection/>
    </xf>
    <xf numFmtId="43" fontId="2" fillId="0" borderId="55" xfId="48" applyFont="1" applyFill="1" applyBorder="1" applyAlignment="1" applyProtection="1">
      <alignment horizontal="right"/>
      <protection locked="0"/>
    </xf>
    <xf numFmtId="43" fontId="2" fillId="0" borderId="56" xfId="48" applyFont="1" applyFill="1" applyBorder="1" applyAlignment="1" applyProtection="1">
      <alignment horizontal="right"/>
      <protection locked="0"/>
    </xf>
    <xf numFmtId="43" fontId="3" fillId="0" borderId="37" xfId="48" applyFont="1" applyFill="1" applyBorder="1" applyAlignment="1" applyProtection="1">
      <alignment horizontal="center" vertical="center"/>
      <protection/>
    </xf>
    <xf numFmtId="43" fontId="3" fillId="0" borderId="55" xfId="48" applyFont="1" applyFill="1" applyBorder="1" applyAlignment="1" applyProtection="1">
      <alignment horizontal="right"/>
      <protection locked="0"/>
    </xf>
    <xf numFmtId="43" fontId="3" fillId="0" borderId="56" xfId="48" applyFont="1" applyFill="1" applyBorder="1" applyAlignment="1" applyProtection="1">
      <alignment horizontal="right"/>
      <protection locked="0"/>
    </xf>
    <xf numFmtId="0" fontId="5" fillId="35" borderId="33" xfId="53" applyFont="1" applyFill="1" applyBorder="1" applyAlignment="1">
      <alignment horizontal="center" vertical="center" wrapText="1"/>
      <protection/>
    </xf>
    <xf numFmtId="0" fontId="5" fillId="35" borderId="34" xfId="53" applyFont="1" applyFill="1" applyBorder="1" applyAlignment="1">
      <alignment horizontal="center" vertical="center" wrapText="1"/>
      <protection/>
    </xf>
    <xf numFmtId="0" fontId="11" fillId="35" borderId="35" xfId="53" applyNumberFormat="1" applyFont="1" applyFill="1" applyBorder="1" applyAlignment="1">
      <alignment horizontal="center" vertical="center" wrapText="1"/>
      <protection/>
    </xf>
    <xf numFmtId="43" fontId="5" fillId="35" borderId="34" xfId="48" applyFont="1" applyFill="1" applyBorder="1" applyAlignment="1">
      <alignment horizontal="center" vertical="center" wrapText="1"/>
    </xf>
    <xf numFmtId="43" fontId="5" fillId="35" borderId="44" xfId="48" applyFont="1" applyFill="1" applyBorder="1" applyAlignment="1">
      <alignment horizontal="right" vertical="center" wrapText="1"/>
    </xf>
    <xf numFmtId="43" fontId="5" fillId="35" borderId="49" xfId="48" applyFont="1" applyFill="1" applyBorder="1" applyAlignment="1">
      <alignment horizontal="right" vertical="center" wrapText="1"/>
    </xf>
    <xf numFmtId="49" fontId="3" fillId="0" borderId="57" xfId="0" applyNumberFormat="1" applyFont="1" applyFill="1" applyBorder="1" applyAlignment="1" applyProtection="1">
      <alignment horizontal="center"/>
      <protection/>
    </xf>
    <xf numFmtId="43" fontId="3" fillId="0" borderId="23" xfId="48" applyFont="1" applyFill="1" applyBorder="1" applyAlignment="1" applyProtection="1">
      <alignment horizontal="center" vertical="center"/>
      <protection locked="0"/>
    </xf>
    <xf numFmtId="43" fontId="3" fillId="0" borderId="58" xfId="48" applyFont="1" applyFill="1" applyBorder="1" applyAlignment="1" applyProtection="1">
      <alignment horizontal="right"/>
      <protection locked="0"/>
    </xf>
    <xf numFmtId="43" fontId="3" fillId="0" borderId="59" xfId="48" applyFont="1" applyFill="1" applyBorder="1" applyAlignment="1" applyProtection="1">
      <alignment wrapText="1"/>
      <protection/>
    </xf>
    <xf numFmtId="0" fontId="0" fillId="0" borderId="4" xfId="0" applyBorder="1" applyAlignment="1">
      <alignment/>
    </xf>
    <xf numFmtId="43" fontId="3" fillId="0" borderId="4" xfId="48" applyFont="1" applyFill="1" applyBorder="1" applyAlignment="1" applyProtection="1">
      <alignment horizontal="right"/>
      <protection locked="0"/>
    </xf>
    <xf numFmtId="0" fontId="0" fillId="0" borderId="37" xfId="0" applyBorder="1" applyAlignment="1">
      <alignment/>
    </xf>
    <xf numFmtId="0" fontId="0" fillId="0" borderId="60" xfId="0" applyBorder="1" applyAlignment="1">
      <alignment/>
    </xf>
    <xf numFmtId="4" fontId="3" fillId="30" borderId="61" xfId="53" applyNumberFormat="1" applyFont="1" applyFill="1" applyBorder="1" applyAlignment="1">
      <alignment vertical="center"/>
      <protection/>
    </xf>
    <xf numFmtId="0" fontId="0" fillId="0" borderId="46" xfId="0" applyBorder="1" applyAlignment="1">
      <alignment/>
    </xf>
    <xf numFmtId="49" fontId="3" fillId="0" borderId="24" xfId="0" applyNumberFormat="1" applyFont="1" applyFill="1" applyBorder="1" applyAlignment="1" applyProtection="1">
      <alignment horizontal="center" vertical="center"/>
      <protection/>
    </xf>
    <xf numFmtId="0" fontId="2" fillId="34" borderId="62" xfId="0" applyNumberFormat="1" applyFont="1" applyFill="1" applyBorder="1" applyAlignment="1">
      <alignment horizontal="center" vertical="center"/>
    </xf>
    <xf numFmtId="0" fontId="2" fillId="34" borderId="63" xfId="0" applyNumberFormat="1" applyFont="1" applyFill="1" applyBorder="1" applyAlignment="1">
      <alignment horizontal="center" vertical="center"/>
    </xf>
    <xf numFmtId="0" fontId="2" fillId="34" borderId="29" xfId="0" applyNumberFormat="1"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JL_descriptif" xfId="45"/>
    <cellStyle name="JL_titre2" xfId="46"/>
    <cellStyle name="JL_titre3" xfId="47"/>
    <cellStyle name="Comma" xfId="48"/>
    <cellStyle name="Comma [0]" xfId="49"/>
    <cellStyle name="Currency" xfId="50"/>
    <cellStyle name="Currency [0]" xfId="51"/>
    <cellStyle name="Neutre" xfId="52"/>
    <cellStyle name="Normal_Extension-200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18"/>
  <sheetViews>
    <sheetView tabSelected="1" view="pageBreakPreview" zoomScaleSheetLayoutView="100" zoomScalePageLayoutView="0" workbookViewId="0" topLeftCell="A1">
      <selection activeCell="C6" sqref="C6"/>
    </sheetView>
  </sheetViews>
  <sheetFormatPr defaultColWidth="11.421875" defaultRowHeight="12.75"/>
  <cols>
    <col min="1" max="1" width="8.57421875" style="35" customWidth="1"/>
    <col min="2" max="2" width="56.57421875" style="35" customWidth="1"/>
    <col min="3" max="3" width="5.140625" style="97" customWidth="1"/>
    <col min="4" max="4" width="14.00390625" style="36" customWidth="1"/>
  </cols>
  <sheetData>
    <row r="1" spans="1:4" ht="23.25" thickBot="1">
      <c r="A1" s="1" t="s">
        <v>0</v>
      </c>
      <c r="B1" s="43" t="s">
        <v>1</v>
      </c>
      <c r="C1" s="81" t="s">
        <v>2</v>
      </c>
      <c r="D1" s="2" t="s">
        <v>4</v>
      </c>
    </row>
    <row r="2" spans="1:4" ht="28.5" customHeight="1" thickBot="1">
      <c r="A2" s="256" t="str">
        <f ca="1">MID(CELL("nomfichier",A1),FIND("]",CELL("nomfichier",A1))+1,20)</f>
        <v>BPU</v>
      </c>
      <c r="B2" s="257"/>
      <c r="C2" s="257"/>
      <c r="D2" s="257"/>
    </row>
    <row r="3" spans="1:4" ht="12.75">
      <c r="A3" s="3"/>
      <c r="B3" s="45"/>
      <c r="C3" s="82"/>
      <c r="D3" s="4"/>
    </row>
    <row r="4" spans="1:4" ht="12.75">
      <c r="A4" s="37">
        <v>1</v>
      </c>
      <c r="B4" s="46" t="s">
        <v>6</v>
      </c>
      <c r="C4" s="83"/>
      <c r="D4" s="46"/>
    </row>
    <row r="5" spans="1:4" ht="13.5" thickBot="1">
      <c r="A5" s="5"/>
      <c r="B5" s="47"/>
      <c r="C5" s="84"/>
      <c r="D5" s="6"/>
    </row>
    <row r="6" spans="1:4" ht="13.5" thickBot="1">
      <c r="A6" s="38" t="s">
        <v>7</v>
      </c>
      <c r="B6" s="64" t="s">
        <v>191</v>
      </c>
      <c r="C6" s="85" t="s">
        <v>8</v>
      </c>
      <c r="D6" s="74"/>
    </row>
    <row r="7" spans="1:4" ht="22.5">
      <c r="A7" s="8"/>
      <c r="B7" s="50" t="s">
        <v>186</v>
      </c>
      <c r="C7" s="86"/>
      <c r="D7" s="51"/>
    </row>
    <row r="8" spans="1:4" ht="22.5">
      <c r="A8" s="8"/>
      <c r="B8" s="50" t="s">
        <v>9</v>
      </c>
      <c r="C8" s="86"/>
      <c r="D8" s="51"/>
    </row>
    <row r="9" spans="1:4" ht="22.5">
      <c r="A9" s="8"/>
      <c r="B9" s="52" t="s">
        <v>10</v>
      </c>
      <c r="C9" s="86"/>
      <c r="D9" s="51"/>
    </row>
    <row r="10" spans="1:4" ht="22.5">
      <c r="A10" s="8"/>
      <c r="B10" s="50" t="s">
        <v>11</v>
      </c>
      <c r="C10" s="86"/>
      <c r="D10" s="51"/>
    </row>
    <row r="11" spans="1:4" ht="22.5">
      <c r="A11" s="8"/>
      <c r="B11" s="50" t="s">
        <v>12</v>
      </c>
      <c r="C11" s="86"/>
      <c r="D11" s="51"/>
    </row>
    <row r="12" spans="1:4" ht="12.75">
      <c r="A12" s="8"/>
      <c r="B12" s="50" t="s">
        <v>13</v>
      </c>
      <c r="C12" s="87"/>
      <c r="D12" s="51"/>
    </row>
    <row r="13" spans="1:4" ht="12.75">
      <c r="A13" s="8"/>
      <c r="B13" s="50" t="s">
        <v>187</v>
      </c>
      <c r="C13" s="86"/>
      <c r="D13" s="51"/>
    </row>
    <row r="14" spans="1:4" s="42" customFormat="1" ht="12.75">
      <c r="A14" s="8"/>
      <c r="B14" s="50" t="s">
        <v>284</v>
      </c>
      <c r="C14" s="86"/>
      <c r="D14" s="51"/>
    </row>
    <row r="15" spans="1:4" ht="12.75">
      <c r="A15" s="8"/>
      <c r="B15" s="50"/>
      <c r="C15" s="86"/>
      <c r="D15" s="51"/>
    </row>
    <row r="16" spans="1:4" ht="12.75">
      <c r="A16" s="38" t="s">
        <v>14</v>
      </c>
      <c r="B16" s="64" t="s">
        <v>192</v>
      </c>
      <c r="C16" s="85"/>
      <c r="D16" s="7"/>
    </row>
    <row r="17" spans="1:4" ht="13.5" thickBot="1">
      <c r="A17" s="8"/>
      <c r="B17" s="50"/>
      <c r="C17" s="86"/>
      <c r="D17" s="51"/>
    </row>
    <row r="18" spans="1:4" ht="13.5" thickBot="1">
      <c r="A18" s="54" t="s">
        <v>15</v>
      </c>
      <c r="B18" s="65" t="s">
        <v>194</v>
      </c>
      <c r="C18" s="86" t="s">
        <v>8</v>
      </c>
      <c r="D18" s="75"/>
    </row>
    <row r="19" spans="1:4" ht="33.75">
      <c r="A19" s="8"/>
      <c r="B19" s="66" t="s">
        <v>16</v>
      </c>
      <c r="C19" s="86"/>
      <c r="D19" s="51"/>
    </row>
    <row r="20" spans="1:4" ht="12.75">
      <c r="A20" s="8"/>
      <c r="B20" s="66" t="s">
        <v>17</v>
      </c>
      <c r="C20" s="86"/>
      <c r="D20" s="51"/>
    </row>
    <row r="21" spans="1:4" ht="22.5">
      <c r="A21" s="8"/>
      <c r="B21" s="66" t="s">
        <v>18</v>
      </c>
      <c r="C21" s="86"/>
      <c r="D21" s="51"/>
    </row>
    <row r="22" spans="1:4" ht="22.5">
      <c r="A22" s="8"/>
      <c r="B22" s="66" t="s">
        <v>19</v>
      </c>
      <c r="C22" s="86"/>
      <c r="D22" s="51"/>
    </row>
    <row r="23" spans="1:4" ht="12.75">
      <c r="A23" s="8"/>
      <c r="B23" s="66" t="s">
        <v>20</v>
      </c>
      <c r="C23" s="86"/>
      <c r="D23" s="51"/>
    </row>
    <row r="24" spans="1:4" ht="13.5" thickBot="1">
      <c r="A24" s="8"/>
      <c r="B24" s="50"/>
      <c r="C24" s="86"/>
      <c r="D24" s="51"/>
    </row>
    <row r="25" spans="1:4" ht="13.5" thickBot="1">
      <c r="A25" s="54" t="s">
        <v>21</v>
      </c>
      <c r="B25" s="65" t="s">
        <v>22</v>
      </c>
      <c r="C25" s="86" t="s">
        <v>2</v>
      </c>
      <c r="D25" s="75"/>
    </row>
    <row r="26" spans="1:4" ht="22.5">
      <c r="A26" s="8"/>
      <c r="B26" s="66" t="s">
        <v>195</v>
      </c>
      <c r="C26" s="86"/>
      <c r="D26" s="51"/>
    </row>
    <row r="27" spans="1:4" ht="13.5" thickBot="1">
      <c r="A27" s="8"/>
      <c r="B27" s="50"/>
      <c r="C27" s="86"/>
      <c r="D27" s="51"/>
    </row>
    <row r="28" spans="1:4" ht="13.5" thickBot="1">
      <c r="A28" s="54" t="s">
        <v>23</v>
      </c>
      <c r="B28" s="65" t="s">
        <v>184</v>
      </c>
      <c r="C28" s="86" t="s">
        <v>8</v>
      </c>
      <c r="D28" s="75"/>
    </row>
    <row r="29" spans="1:4" s="42" customFormat="1" ht="56.25">
      <c r="A29" s="54"/>
      <c r="B29" s="66" t="s">
        <v>190</v>
      </c>
      <c r="C29" s="86"/>
      <c r="D29" s="51"/>
    </row>
    <row r="30" spans="1:4" ht="13.5" thickBot="1">
      <c r="A30" s="8"/>
      <c r="B30" s="50"/>
      <c r="C30" s="86"/>
      <c r="D30" s="51"/>
    </row>
    <row r="31" spans="1:4" ht="13.5" thickBot="1">
      <c r="A31" s="38" t="s">
        <v>24</v>
      </c>
      <c r="B31" s="48" t="s">
        <v>193</v>
      </c>
      <c r="C31" s="85" t="s">
        <v>8</v>
      </c>
      <c r="D31" s="74"/>
    </row>
    <row r="32" spans="1:4" ht="33.75">
      <c r="A32" s="8"/>
      <c r="B32" s="66" t="s">
        <v>270</v>
      </c>
      <c r="C32" s="86"/>
      <c r="D32" s="51"/>
    </row>
    <row r="33" spans="1:4" ht="33.75">
      <c r="A33" s="8"/>
      <c r="B33" s="66" t="s">
        <v>224</v>
      </c>
      <c r="C33" s="86"/>
      <c r="D33" s="51"/>
    </row>
    <row r="34" spans="1:4" ht="13.5" thickBot="1">
      <c r="A34" s="11"/>
      <c r="B34" s="50"/>
      <c r="C34" s="86"/>
      <c r="D34" s="51"/>
    </row>
    <row r="35" spans="1:4" ht="13.5" thickBot="1">
      <c r="A35" s="68" t="s">
        <v>25</v>
      </c>
      <c r="B35" s="48" t="s">
        <v>28</v>
      </c>
      <c r="C35" s="85" t="s">
        <v>29</v>
      </c>
      <c r="D35" s="74"/>
    </row>
    <row r="36" spans="1:4" s="42" customFormat="1" ht="45">
      <c r="A36" s="8"/>
      <c r="B36" s="50" t="s">
        <v>322</v>
      </c>
      <c r="C36" s="86"/>
      <c r="D36" s="51"/>
    </row>
    <row r="37" spans="1:4" ht="13.5" thickBot="1">
      <c r="A37" s="8"/>
      <c r="B37" s="50"/>
      <c r="C37" s="86"/>
      <c r="D37" s="51"/>
    </row>
    <row r="38" spans="1:4" ht="13.5" thickBot="1">
      <c r="A38" s="68" t="s">
        <v>27</v>
      </c>
      <c r="B38" s="48" t="s">
        <v>285</v>
      </c>
      <c r="C38" s="85" t="s">
        <v>29</v>
      </c>
      <c r="D38" s="74"/>
    </row>
    <row r="39" spans="1:4" ht="43.5" customHeight="1">
      <c r="A39" s="11"/>
      <c r="B39" s="50" t="s">
        <v>323</v>
      </c>
      <c r="C39" s="86"/>
      <c r="D39" s="51"/>
    </row>
    <row r="40" spans="1:4" ht="12.75">
      <c r="A40" s="217"/>
      <c r="B40" s="218"/>
      <c r="C40" s="219"/>
      <c r="D40" s="220"/>
    </row>
    <row r="41" spans="1:4" ht="12.75">
      <c r="A41" s="68" t="s">
        <v>259</v>
      </c>
      <c r="B41" s="48" t="s">
        <v>200</v>
      </c>
      <c r="C41" s="85"/>
      <c r="D41" s="7"/>
    </row>
    <row r="42" spans="1:4" ht="45">
      <c r="A42" s="11"/>
      <c r="B42" s="50" t="s">
        <v>31</v>
      </c>
      <c r="C42" s="88"/>
      <c r="D42" s="12"/>
    </row>
    <row r="43" spans="1:4" ht="12.75">
      <c r="A43" s="8"/>
      <c r="B43" s="50" t="s">
        <v>32</v>
      </c>
      <c r="C43" s="88"/>
      <c r="D43" s="12"/>
    </row>
    <row r="44" spans="1:4" ht="13.5" thickBot="1">
      <c r="A44" s="8"/>
      <c r="B44" s="50"/>
      <c r="C44" s="88"/>
      <c r="D44" s="12"/>
    </row>
    <row r="45" spans="1:4" ht="13.5" hidden="1" thickBot="1">
      <c r="A45" s="54" t="s">
        <v>30</v>
      </c>
      <c r="B45" s="65" t="s">
        <v>180</v>
      </c>
      <c r="C45" s="86" t="s">
        <v>34</v>
      </c>
      <c r="D45" s="75"/>
    </row>
    <row r="46" spans="1:4" ht="23.25" hidden="1" thickBot="1">
      <c r="A46" s="8"/>
      <c r="B46" s="50" t="s">
        <v>33</v>
      </c>
      <c r="C46" s="86"/>
      <c r="D46" s="51"/>
    </row>
    <row r="47" spans="1:4" ht="13.5" hidden="1" thickBot="1">
      <c r="A47" s="8"/>
      <c r="B47" s="50"/>
      <c r="C47" s="86"/>
      <c r="D47" s="51"/>
    </row>
    <row r="48" spans="1:4" ht="13.5" thickBot="1">
      <c r="A48" s="54" t="s">
        <v>298</v>
      </c>
      <c r="B48" s="65" t="s">
        <v>181</v>
      </c>
      <c r="C48" s="86" t="s">
        <v>8</v>
      </c>
      <c r="D48" s="75"/>
    </row>
    <row r="49" spans="1:4" ht="22.5">
      <c r="A49" s="8"/>
      <c r="B49" s="50" t="s">
        <v>35</v>
      </c>
      <c r="C49" s="86"/>
      <c r="D49" s="51"/>
    </row>
    <row r="50" spans="1:4" ht="13.5" thickBot="1">
      <c r="A50" s="8"/>
      <c r="B50" s="50"/>
      <c r="C50" s="86"/>
      <c r="D50" s="51"/>
    </row>
    <row r="51" spans="1:4" ht="13.5" thickBot="1">
      <c r="A51" s="54" t="s">
        <v>299</v>
      </c>
      <c r="B51" s="65" t="s">
        <v>182</v>
      </c>
      <c r="C51" s="86" t="s">
        <v>8</v>
      </c>
      <c r="D51" s="75"/>
    </row>
    <row r="52" spans="1:4" ht="33.75">
      <c r="A52" s="8"/>
      <c r="B52" s="50" t="s">
        <v>36</v>
      </c>
      <c r="C52" s="86"/>
      <c r="D52" s="51"/>
    </row>
    <row r="53" spans="1:4" ht="13.5" thickBot="1">
      <c r="A53" s="205"/>
      <c r="B53" s="206"/>
      <c r="C53" s="207"/>
      <c r="D53" s="208"/>
    </row>
    <row r="54" spans="1:4" ht="13.5" hidden="1" thickBot="1">
      <c r="A54" s="202" t="s">
        <v>260</v>
      </c>
      <c r="B54" s="171" t="s">
        <v>37</v>
      </c>
      <c r="C54" s="203" t="s">
        <v>29</v>
      </c>
      <c r="D54" s="204"/>
    </row>
    <row r="55" spans="1:4" ht="33.75" hidden="1">
      <c r="A55" s="8"/>
      <c r="B55" s="50" t="s">
        <v>196</v>
      </c>
      <c r="C55" s="86"/>
      <c r="D55" s="51"/>
    </row>
    <row r="56" spans="1:4" ht="12.75" hidden="1">
      <c r="A56" s="8"/>
      <c r="B56" s="50"/>
      <c r="C56" s="86"/>
      <c r="D56" s="51"/>
    </row>
    <row r="57" spans="1:4" ht="13.5" hidden="1" thickBot="1">
      <c r="A57" s="68" t="s">
        <v>261</v>
      </c>
      <c r="B57" s="48" t="s">
        <v>199</v>
      </c>
      <c r="C57" s="85" t="s">
        <v>2</v>
      </c>
      <c r="D57" s="74"/>
    </row>
    <row r="58" spans="1:4" ht="67.5" hidden="1">
      <c r="A58" s="8"/>
      <c r="B58" s="50" t="s">
        <v>201</v>
      </c>
      <c r="C58" s="86"/>
      <c r="D58" s="51"/>
    </row>
    <row r="59" spans="1:4" ht="12.75" hidden="1">
      <c r="A59" s="8"/>
      <c r="B59" s="50"/>
      <c r="C59" s="86"/>
      <c r="D59" s="51"/>
    </row>
    <row r="60" spans="1:4" ht="12.75" hidden="1">
      <c r="A60" s="68" t="s">
        <v>262</v>
      </c>
      <c r="B60" s="48" t="s">
        <v>38</v>
      </c>
      <c r="C60" s="85"/>
      <c r="D60" s="7"/>
    </row>
    <row r="61" spans="1:4" ht="12.75" hidden="1">
      <c r="A61" s="8"/>
      <c r="B61" s="50" t="s">
        <v>202</v>
      </c>
      <c r="C61" s="86"/>
      <c r="D61" s="51"/>
    </row>
    <row r="62" spans="1:4" ht="12.75" hidden="1">
      <c r="A62" s="8"/>
      <c r="B62" s="50"/>
      <c r="C62" s="86"/>
      <c r="D62" s="51"/>
    </row>
    <row r="63" spans="1:4" ht="24.75" hidden="1" thickBot="1">
      <c r="A63" s="54" t="s">
        <v>197</v>
      </c>
      <c r="B63" s="65" t="s">
        <v>203</v>
      </c>
      <c r="C63" s="86" t="s">
        <v>26</v>
      </c>
      <c r="D63" s="75"/>
    </row>
    <row r="64" spans="1:4" ht="12.75" hidden="1">
      <c r="A64" s="54"/>
      <c r="B64" s="65"/>
      <c r="C64" s="86"/>
      <c r="D64" s="51"/>
    </row>
    <row r="65" spans="1:4" ht="24.75" hidden="1" thickBot="1">
      <c r="A65" s="54" t="s">
        <v>198</v>
      </c>
      <c r="B65" s="65" t="s">
        <v>204</v>
      </c>
      <c r="C65" s="86" t="s">
        <v>26</v>
      </c>
      <c r="D65" s="75"/>
    </row>
    <row r="66" spans="1:4" ht="12.75" hidden="1">
      <c r="A66" s="56"/>
      <c r="B66" s="52"/>
      <c r="C66" s="86"/>
      <c r="D66" s="51"/>
    </row>
    <row r="67" spans="1:4" ht="13.5" thickBot="1">
      <c r="A67" s="37">
        <v>2</v>
      </c>
      <c r="B67" s="46" t="s">
        <v>39</v>
      </c>
      <c r="C67" s="83"/>
      <c r="D67" s="46"/>
    </row>
    <row r="68" spans="1:4" ht="13.5" thickBot="1">
      <c r="A68" s="14"/>
      <c r="B68" s="57"/>
      <c r="C68" s="89"/>
      <c r="D68" s="15"/>
    </row>
    <row r="69" spans="1:4" ht="13.5" thickBot="1">
      <c r="A69" s="38" t="s">
        <v>40</v>
      </c>
      <c r="B69" s="48" t="s">
        <v>41</v>
      </c>
      <c r="C69" s="85" t="s">
        <v>8</v>
      </c>
      <c r="D69" s="74"/>
    </row>
    <row r="70" spans="1:4" ht="22.5">
      <c r="A70" s="8"/>
      <c r="B70" s="50" t="s">
        <v>42</v>
      </c>
      <c r="C70" s="86"/>
      <c r="D70" s="51"/>
    </row>
    <row r="71" spans="1:4" ht="12.75">
      <c r="A71" s="8"/>
      <c r="B71" s="50" t="s">
        <v>43</v>
      </c>
      <c r="C71" s="86"/>
      <c r="D71" s="51"/>
    </row>
    <row r="72" spans="1:4" ht="12.75">
      <c r="A72" s="8"/>
      <c r="B72" s="50" t="s">
        <v>44</v>
      </c>
      <c r="C72" s="86"/>
      <c r="D72" s="51"/>
    </row>
    <row r="73" spans="1:4" ht="12.75">
      <c r="A73" s="8"/>
      <c r="B73" s="50" t="s">
        <v>45</v>
      </c>
      <c r="C73" s="86"/>
      <c r="D73" s="51"/>
    </row>
    <row r="74" spans="1:4" ht="22.5">
      <c r="A74" s="8" t="s">
        <v>46</v>
      </c>
      <c r="B74" s="50" t="s">
        <v>47</v>
      </c>
      <c r="C74" s="86"/>
      <c r="D74" s="51"/>
    </row>
    <row r="75" spans="1:4" ht="12.75">
      <c r="A75" s="8"/>
      <c r="B75" s="50" t="s">
        <v>48</v>
      </c>
      <c r="C75" s="86"/>
      <c r="D75" s="51"/>
    </row>
    <row r="76" spans="1:4" ht="12.75">
      <c r="A76" s="8"/>
      <c r="B76" s="50" t="s">
        <v>49</v>
      </c>
      <c r="C76" s="86"/>
      <c r="D76" s="51"/>
    </row>
    <row r="77" spans="1:4" ht="12.75">
      <c r="A77" s="8"/>
      <c r="B77" s="50" t="s">
        <v>50</v>
      </c>
      <c r="C77" s="86"/>
      <c r="D77" s="51"/>
    </row>
    <row r="78" spans="1:4" ht="12.75">
      <c r="A78" s="8"/>
      <c r="B78" s="50" t="s">
        <v>51</v>
      </c>
      <c r="C78" s="86"/>
      <c r="D78" s="51"/>
    </row>
    <row r="79" spans="1:4" ht="12.75">
      <c r="A79" s="8"/>
      <c r="B79" s="50" t="s">
        <v>52</v>
      </c>
      <c r="C79" s="86"/>
      <c r="D79" s="51"/>
    </row>
    <row r="80" spans="1:4" ht="12.75">
      <c r="A80" s="8"/>
      <c r="B80" s="50" t="s">
        <v>53</v>
      </c>
      <c r="C80" s="86"/>
      <c r="D80" s="51"/>
    </row>
    <row r="81" spans="1:4" ht="22.5">
      <c r="A81" s="8"/>
      <c r="B81" s="50" t="s">
        <v>54</v>
      </c>
      <c r="C81" s="87"/>
      <c r="D81" s="9"/>
    </row>
    <row r="82" spans="1:4" ht="12.75">
      <c r="A82" s="8"/>
      <c r="B82" s="50"/>
      <c r="C82" s="86"/>
      <c r="D82" s="51"/>
    </row>
    <row r="83" spans="1:4" ht="12.75">
      <c r="A83" s="38" t="s">
        <v>55</v>
      </c>
      <c r="B83" s="48" t="s">
        <v>267</v>
      </c>
      <c r="C83" s="85"/>
      <c r="D83" s="7"/>
    </row>
    <row r="84" spans="1:4" ht="12.75">
      <c r="A84" s="8"/>
      <c r="B84" s="50" t="s">
        <v>56</v>
      </c>
      <c r="C84" s="86"/>
      <c r="D84" s="51"/>
    </row>
    <row r="85" spans="1:4" s="42" customFormat="1" ht="22.5">
      <c r="A85" s="8"/>
      <c r="B85" s="50" t="s">
        <v>252</v>
      </c>
      <c r="C85" s="86"/>
      <c r="D85" s="51"/>
    </row>
    <row r="86" spans="1:4" s="42" customFormat="1" ht="22.5">
      <c r="A86" s="8"/>
      <c r="B86" s="50" t="s">
        <v>243</v>
      </c>
      <c r="C86" s="86"/>
      <c r="D86" s="51"/>
    </row>
    <row r="87" spans="1:4" s="42" customFormat="1" ht="12.75">
      <c r="A87" s="8"/>
      <c r="B87" s="50" t="s">
        <v>244</v>
      </c>
      <c r="C87" s="86"/>
      <c r="D87" s="51"/>
    </row>
    <row r="88" spans="1:4" s="42" customFormat="1" ht="22.5">
      <c r="A88" s="8"/>
      <c r="B88" s="50" t="s">
        <v>254</v>
      </c>
      <c r="C88" s="86"/>
      <c r="D88" s="51"/>
    </row>
    <row r="89" spans="1:4" s="42" customFormat="1" ht="12.75">
      <c r="A89" s="8"/>
      <c r="B89" s="50" t="s">
        <v>216</v>
      </c>
      <c r="C89" s="86"/>
      <c r="D89" s="51"/>
    </row>
    <row r="90" spans="1:4" ht="22.5">
      <c r="A90" s="8"/>
      <c r="B90" s="50" t="s">
        <v>271</v>
      </c>
      <c r="C90" s="86"/>
      <c r="D90" s="51"/>
    </row>
    <row r="91" spans="1:4" ht="12.75">
      <c r="A91" s="8"/>
      <c r="B91" s="50" t="s">
        <v>57</v>
      </c>
      <c r="C91" s="86"/>
      <c r="D91" s="51"/>
    </row>
    <row r="92" spans="1:4" ht="22.5">
      <c r="A92" s="8"/>
      <c r="B92" s="50" t="s">
        <v>58</v>
      </c>
      <c r="C92" s="86"/>
      <c r="D92" s="51"/>
    </row>
    <row r="93" spans="1:4" ht="12.75">
      <c r="A93" s="8"/>
      <c r="B93" s="50" t="s">
        <v>59</v>
      </c>
      <c r="C93" s="86"/>
      <c r="D93" s="51"/>
    </row>
    <row r="94" spans="1:4" ht="12.75">
      <c r="A94" s="8"/>
      <c r="B94" s="50" t="s">
        <v>60</v>
      </c>
      <c r="C94" s="86"/>
      <c r="D94" s="51"/>
    </row>
    <row r="95" spans="1:4" ht="45">
      <c r="A95" s="8"/>
      <c r="B95" s="50" t="s">
        <v>286</v>
      </c>
      <c r="C95" s="86"/>
      <c r="D95" s="51"/>
    </row>
    <row r="96" spans="1:4" ht="13.5" thickBot="1">
      <c r="A96" s="8"/>
      <c r="B96" s="50" t="s">
        <v>324</v>
      </c>
      <c r="C96" s="86"/>
      <c r="D96" s="51"/>
    </row>
    <row r="97" spans="1:4" ht="13.5" thickBot="1">
      <c r="A97" s="54" t="s">
        <v>61</v>
      </c>
      <c r="B97" s="65" t="s">
        <v>62</v>
      </c>
      <c r="C97" s="86" t="s">
        <v>29</v>
      </c>
      <c r="D97" s="75"/>
    </row>
    <row r="98" spans="1:4" ht="12.75">
      <c r="A98" s="222"/>
      <c r="B98" s="223"/>
      <c r="C98" s="224"/>
      <c r="D98" s="225"/>
    </row>
    <row r="99" spans="1:4" ht="13.5" thickBot="1">
      <c r="A99" s="221" t="s">
        <v>300</v>
      </c>
      <c r="B99" s="209" t="s">
        <v>205</v>
      </c>
      <c r="C99" s="203" t="s">
        <v>29</v>
      </c>
      <c r="D99" s="204"/>
    </row>
    <row r="100" spans="1:4" ht="22.5">
      <c r="A100" s="11"/>
      <c r="B100" s="50" t="s">
        <v>325</v>
      </c>
      <c r="C100" s="86"/>
      <c r="D100" s="51"/>
    </row>
    <row r="101" spans="1:4" ht="33.75">
      <c r="A101" s="11"/>
      <c r="B101" s="50" t="s">
        <v>217</v>
      </c>
      <c r="C101" s="86"/>
      <c r="D101" s="51"/>
    </row>
    <row r="102" spans="1:4" ht="12.75">
      <c r="A102" s="8"/>
      <c r="B102" s="50"/>
      <c r="C102" s="86"/>
      <c r="D102" s="51"/>
    </row>
    <row r="103" spans="1:4" ht="12.75">
      <c r="A103" s="69" t="s">
        <v>263</v>
      </c>
      <c r="B103" s="64" t="s">
        <v>206</v>
      </c>
      <c r="C103" s="85"/>
      <c r="D103" s="7"/>
    </row>
    <row r="104" spans="1:4" ht="12.75">
      <c r="A104" s="16"/>
      <c r="B104" s="55"/>
      <c r="C104" s="88"/>
      <c r="D104" s="12"/>
    </row>
    <row r="105" spans="1:4" ht="33.75">
      <c r="A105" s="56"/>
      <c r="B105" s="52" t="s">
        <v>327</v>
      </c>
      <c r="C105" s="86"/>
      <c r="D105" s="51"/>
    </row>
    <row r="106" spans="1:4" ht="56.25">
      <c r="A106" s="56"/>
      <c r="B106" s="52" t="s">
        <v>207</v>
      </c>
      <c r="C106" s="86"/>
      <c r="D106" s="51"/>
    </row>
    <row r="107" spans="1:4" ht="33.75">
      <c r="A107" s="56"/>
      <c r="B107" s="52" t="s">
        <v>66</v>
      </c>
      <c r="C107" s="86"/>
      <c r="D107" s="51"/>
    </row>
    <row r="108" spans="1:4" ht="33.75">
      <c r="A108" s="56"/>
      <c r="B108" s="52" t="s">
        <v>67</v>
      </c>
      <c r="C108" s="86"/>
      <c r="D108" s="51"/>
    </row>
    <row r="109" spans="1:4" ht="12.75">
      <c r="A109" s="56"/>
      <c r="B109" s="52" t="s">
        <v>68</v>
      </c>
      <c r="C109" s="86"/>
      <c r="D109" s="51"/>
    </row>
    <row r="110" spans="1:4" ht="13.5" thickBot="1">
      <c r="A110" s="8"/>
      <c r="B110" s="50"/>
      <c r="C110" s="86"/>
      <c r="D110" s="51"/>
    </row>
    <row r="111" spans="1:4" ht="13.5" thickBot="1">
      <c r="A111" s="54" t="s">
        <v>301</v>
      </c>
      <c r="B111" s="65" t="s">
        <v>69</v>
      </c>
      <c r="C111" s="86" t="s">
        <v>29</v>
      </c>
      <c r="D111" s="75"/>
    </row>
    <row r="112" spans="1:4" ht="13.5" thickBot="1">
      <c r="A112" s="54"/>
      <c r="B112" s="65"/>
      <c r="C112" s="86"/>
      <c r="D112" s="51"/>
    </row>
    <row r="113" spans="1:4" ht="13.5" thickBot="1">
      <c r="A113" s="54" t="s">
        <v>302</v>
      </c>
      <c r="B113" s="65" t="s">
        <v>70</v>
      </c>
      <c r="C113" s="86" t="s">
        <v>29</v>
      </c>
      <c r="D113" s="75"/>
    </row>
    <row r="114" spans="1:4" ht="13.5" thickBot="1">
      <c r="A114" s="205"/>
      <c r="B114" s="206"/>
      <c r="C114" s="207"/>
      <c r="D114" s="208"/>
    </row>
    <row r="115" spans="1:4" ht="25.5">
      <c r="A115" s="170" t="s">
        <v>63</v>
      </c>
      <c r="B115" s="209" t="s">
        <v>71</v>
      </c>
      <c r="C115" s="203"/>
      <c r="D115" s="210"/>
    </row>
    <row r="116" spans="1:4" ht="45">
      <c r="A116" s="8"/>
      <c r="B116" s="50" t="s">
        <v>326</v>
      </c>
      <c r="C116" s="86"/>
      <c r="D116" s="51"/>
    </row>
    <row r="117" spans="1:4" ht="13.5" thickBot="1">
      <c r="A117" s="8"/>
      <c r="B117" s="50"/>
      <c r="C117" s="86"/>
      <c r="D117" s="51"/>
    </row>
    <row r="118" spans="1:4" ht="13.5" thickBot="1">
      <c r="A118" s="54" t="s">
        <v>232</v>
      </c>
      <c r="B118" s="65" t="s">
        <v>209</v>
      </c>
      <c r="C118" s="86" t="s">
        <v>29</v>
      </c>
      <c r="D118" s="75"/>
    </row>
    <row r="119" spans="1:4" ht="13.5" thickBot="1">
      <c r="A119" s="54"/>
      <c r="B119" s="65"/>
      <c r="C119" s="86"/>
      <c r="D119" s="51"/>
    </row>
    <row r="120" spans="1:4" ht="13.5" thickBot="1">
      <c r="A120" s="54" t="s">
        <v>233</v>
      </c>
      <c r="B120" s="65" t="s">
        <v>72</v>
      </c>
      <c r="C120" s="86" t="s">
        <v>29</v>
      </c>
      <c r="D120" s="75"/>
    </row>
    <row r="121" spans="1:4" ht="13.5" thickBot="1">
      <c r="A121" s="54"/>
      <c r="B121" s="65"/>
      <c r="C121" s="86"/>
      <c r="D121" s="51"/>
    </row>
    <row r="122" spans="1:4" ht="13.5" thickBot="1">
      <c r="A122" s="54" t="s">
        <v>234</v>
      </c>
      <c r="B122" s="65" t="s">
        <v>208</v>
      </c>
      <c r="C122" s="86" t="s">
        <v>29</v>
      </c>
      <c r="D122" s="75"/>
    </row>
    <row r="123" spans="1:4" ht="13.5" thickBot="1">
      <c r="A123" s="54"/>
      <c r="B123" s="65"/>
      <c r="C123" s="86"/>
      <c r="D123" s="51"/>
    </row>
    <row r="124" spans="1:4" ht="13.5" thickBot="1">
      <c r="A124" s="54" t="s">
        <v>235</v>
      </c>
      <c r="B124" s="65" t="s">
        <v>231</v>
      </c>
      <c r="C124" s="86" t="s">
        <v>29</v>
      </c>
      <c r="D124" s="75"/>
    </row>
    <row r="125" spans="1:4" ht="13.5" thickBot="1">
      <c r="A125" s="54"/>
      <c r="B125" s="65"/>
      <c r="C125" s="86"/>
      <c r="D125" s="51"/>
    </row>
    <row r="126" spans="1:4" ht="13.5" thickBot="1">
      <c r="A126" s="54" t="s">
        <v>236</v>
      </c>
      <c r="B126" s="65" t="s">
        <v>210</v>
      </c>
      <c r="C126" s="86" t="s">
        <v>29</v>
      </c>
      <c r="D126" s="75"/>
    </row>
    <row r="127" spans="1:4" ht="13.5" thickBot="1">
      <c r="A127" s="54"/>
      <c r="B127" s="65"/>
      <c r="C127" s="86"/>
      <c r="D127" s="51"/>
    </row>
    <row r="128" spans="1:4" ht="13.5" thickBot="1">
      <c r="A128" s="54" t="s">
        <v>255</v>
      </c>
      <c r="B128" s="65" t="s">
        <v>211</v>
      </c>
      <c r="C128" s="86" t="s">
        <v>29</v>
      </c>
      <c r="D128" s="75"/>
    </row>
    <row r="129" spans="1:4" ht="13.5" thickBot="1">
      <c r="A129" s="54"/>
      <c r="B129" s="65"/>
      <c r="C129" s="86"/>
      <c r="D129" s="51"/>
    </row>
    <row r="130" spans="1:4" ht="13.5" thickBot="1">
      <c r="A130" s="54" t="s">
        <v>258</v>
      </c>
      <c r="B130" s="65" t="s">
        <v>212</v>
      </c>
      <c r="C130" s="86" t="s">
        <v>29</v>
      </c>
      <c r="D130" s="75"/>
    </row>
    <row r="131" spans="1:4" ht="13.5" thickBot="1">
      <c r="A131" s="54"/>
      <c r="B131" s="65"/>
      <c r="C131" s="86"/>
      <c r="D131" s="51"/>
    </row>
    <row r="132" spans="1:4" ht="13.5" thickBot="1">
      <c r="A132" s="54" t="s">
        <v>268</v>
      </c>
      <c r="B132" s="65" t="s">
        <v>213</v>
      </c>
      <c r="C132" s="86" t="s">
        <v>29</v>
      </c>
      <c r="D132" s="75"/>
    </row>
    <row r="133" spans="1:4" ht="12.75">
      <c r="A133" s="217"/>
      <c r="B133" s="218"/>
      <c r="C133" s="219"/>
      <c r="D133" s="220"/>
    </row>
    <row r="134" spans="1:4" ht="13.5" thickBot="1">
      <c r="A134" s="170" t="s">
        <v>64</v>
      </c>
      <c r="B134" s="209" t="s">
        <v>215</v>
      </c>
      <c r="C134" s="203" t="s">
        <v>29</v>
      </c>
      <c r="D134" s="204"/>
    </row>
    <row r="135" spans="1:4" ht="33.75">
      <c r="A135" s="56"/>
      <c r="B135" s="52" t="s">
        <v>214</v>
      </c>
      <c r="C135" s="86"/>
      <c r="D135" s="51"/>
    </row>
    <row r="136" spans="1:4" ht="13.5" thickBot="1">
      <c r="A136" s="19"/>
      <c r="B136" s="58"/>
      <c r="C136" s="88"/>
      <c r="D136" s="51"/>
    </row>
    <row r="137" spans="1:4" ht="13.5" thickBot="1">
      <c r="A137" s="68" t="s">
        <v>65</v>
      </c>
      <c r="B137" s="64" t="s">
        <v>287</v>
      </c>
      <c r="C137" s="85" t="s">
        <v>29</v>
      </c>
      <c r="D137" s="74"/>
    </row>
    <row r="138" spans="1:4" s="42" customFormat="1" ht="22.5">
      <c r="A138" s="56"/>
      <c r="B138" s="50" t="s">
        <v>218</v>
      </c>
      <c r="C138" s="86"/>
      <c r="D138" s="51"/>
    </row>
    <row r="139" spans="1:4" ht="12.75">
      <c r="A139" s="8"/>
      <c r="B139" s="50"/>
      <c r="C139" s="86"/>
      <c r="D139" s="51"/>
    </row>
    <row r="140" spans="1:4" ht="20.25" customHeight="1" thickBot="1">
      <c r="A140" s="37">
        <v>3</v>
      </c>
      <c r="B140" s="46" t="s">
        <v>73</v>
      </c>
      <c r="C140" s="83"/>
      <c r="D140" s="46"/>
    </row>
    <row r="141" spans="1:4" ht="12.75" customHeight="1">
      <c r="A141" s="56"/>
      <c r="B141" s="52"/>
      <c r="C141" s="90"/>
      <c r="D141" s="51"/>
    </row>
    <row r="142" spans="1:4" ht="12.75" customHeight="1">
      <c r="A142" s="38" t="s">
        <v>74</v>
      </c>
      <c r="B142" s="64" t="s">
        <v>221</v>
      </c>
      <c r="C142" s="85"/>
      <c r="D142" s="7"/>
    </row>
    <row r="143" spans="1:4" ht="12.75" customHeight="1">
      <c r="A143" s="19"/>
      <c r="B143" s="58"/>
      <c r="C143" s="86"/>
      <c r="D143" s="51"/>
    </row>
    <row r="144" spans="1:4" ht="13.5" thickBot="1">
      <c r="A144" s="54" t="s">
        <v>75</v>
      </c>
      <c r="B144" s="65" t="s">
        <v>76</v>
      </c>
      <c r="C144" s="86"/>
      <c r="D144" s="51"/>
    </row>
    <row r="145" spans="1:4" ht="13.5" thickBot="1">
      <c r="A145" s="20" t="s">
        <v>77</v>
      </c>
      <c r="B145" s="59" t="s">
        <v>219</v>
      </c>
      <c r="C145" s="86" t="s">
        <v>29</v>
      </c>
      <c r="D145" s="75"/>
    </row>
    <row r="146" spans="1:4" ht="12.75" customHeight="1">
      <c r="A146" s="56"/>
      <c r="B146" s="52"/>
      <c r="C146" s="86"/>
      <c r="D146" s="51"/>
    </row>
    <row r="147" spans="1:4" ht="12.75" customHeight="1">
      <c r="A147" s="38" t="s">
        <v>78</v>
      </c>
      <c r="B147" s="64" t="s">
        <v>220</v>
      </c>
      <c r="C147" s="85"/>
      <c r="D147" s="7"/>
    </row>
    <row r="148" spans="1:4" ht="22.5">
      <c r="A148" s="56"/>
      <c r="B148" s="52" t="s">
        <v>79</v>
      </c>
      <c r="C148" s="86"/>
      <c r="D148" s="51"/>
    </row>
    <row r="149" spans="1:4" ht="33.75">
      <c r="A149" s="56"/>
      <c r="B149" s="52" t="s">
        <v>80</v>
      </c>
      <c r="C149" s="86"/>
      <c r="D149" s="51"/>
    </row>
    <row r="150" spans="1:4" ht="12.75">
      <c r="A150" s="56"/>
      <c r="B150" s="52" t="s">
        <v>81</v>
      </c>
      <c r="C150" s="86"/>
      <c r="D150" s="51"/>
    </row>
    <row r="151" spans="1:4" ht="13.5" thickBot="1">
      <c r="A151" s="56"/>
      <c r="B151" s="52"/>
      <c r="C151" s="86"/>
      <c r="D151" s="51"/>
    </row>
    <row r="152" spans="1:4" ht="13.5" thickBot="1">
      <c r="A152" s="54" t="s">
        <v>82</v>
      </c>
      <c r="B152" s="65" t="s">
        <v>83</v>
      </c>
      <c r="C152" s="86" t="s">
        <v>8</v>
      </c>
      <c r="D152" s="75"/>
    </row>
    <row r="153" spans="1:4" ht="12.75" customHeight="1">
      <c r="A153" s="56"/>
      <c r="B153" s="52"/>
      <c r="C153" s="86"/>
      <c r="D153" s="51"/>
    </row>
    <row r="154" spans="1:4" ht="12.75">
      <c r="A154" s="37">
        <v>4</v>
      </c>
      <c r="B154" s="46" t="s">
        <v>84</v>
      </c>
      <c r="C154" s="83"/>
      <c r="D154" s="46"/>
    </row>
    <row r="155" spans="1:4" ht="56.25">
      <c r="A155" s="8"/>
      <c r="B155" s="53" t="s">
        <v>289</v>
      </c>
      <c r="C155" s="86"/>
      <c r="D155" s="51"/>
    </row>
    <row r="156" spans="1:4" ht="33.75">
      <c r="A156" s="56"/>
      <c r="B156" s="52" t="s">
        <v>288</v>
      </c>
      <c r="C156" s="86"/>
      <c r="D156" s="51"/>
    </row>
    <row r="157" spans="1:4" ht="22.5">
      <c r="A157" s="56"/>
      <c r="B157" s="52" t="s">
        <v>85</v>
      </c>
      <c r="C157" s="86"/>
      <c r="D157" s="51"/>
    </row>
    <row r="158" spans="1:4" ht="12.75">
      <c r="A158" s="8"/>
      <c r="B158" s="50"/>
      <c r="C158" s="86"/>
      <c r="D158" s="51"/>
    </row>
    <row r="159" spans="1:4" ht="12.75">
      <c r="A159" s="38" t="s">
        <v>86</v>
      </c>
      <c r="B159" s="64" t="s">
        <v>222</v>
      </c>
      <c r="C159" s="85"/>
      <c r="D159" s="7"/>
    </row>
    <row r="160" spans="1:4" ht="12.75">
      <c r="A160" s="11"/>
      <c r="B160" s="58"/>
      <c r="C160" s="88"/>
      <c r="D160" s="12"/>
    </row>
    <row r="161" spans="1:4" ht="36" hidden="1">
      <c r="A161" s="54" t="s">
        <v>101</v>
      </c>
      <c r="B161" s="65" t="s">
        <v>102</v>
      </c>
      <c r="C161" s="86"/>
      <c r="D161" s="51"/>
    </row>
    <row r="162" spans="1:4" ht="12.75" hidden="1">
      <c r="A162" s="20" t="s">
        <v>103</v>
      </c>
      <c r="B162" s="59" t="s">
        <v>104</v>
      </c>
      <c r="C162" s="86" t="s">
        <v>29</v>
      </c>
      <c r="D162" s="51"/>
    </row>
    <row r="163" spans="1:4" ht="12.75" hidden="1">
      <c r="A163" s="20" t="s">
        <v>105</v>
      </c>
      <c r="B163" s="59" t="s">
        <v>106</v>
      </c>
      <c r="C163" s="86" t="s">
        <v>29</v>
      </c>
      <c r="D163" s="51"/>
    </row>
    <row r="164" spans="1:4" ht="12.75" hidden="1">
      <c r="A164" s="20" t="s">
        <v>107</v>
      </c>
      <c r="B164" s="59" t="s">
        <v>108</v>
      </c>
      <c r="C164" s="86" t="s">
        <v>29</v>
      </c>
      <c r="D164" s="51"/>
    </row>
    <row r="165" spans="1:4" ht="12.75" hidden="1">
      <c r="A165" s="20" t="s">
        <v>109</v>
      </c>
      <c r="B165" s="59" t="s">
        <v>110</v>
      </c>
      <c r="C165" s="86" t="s">
        <v>29</v>
      </c>
      <c r="D165" s="51"/>
    </row>
    <row r="166" spans="1:4" ht="12.75" hidden="1">
      <c r="A166" s="20" t="s">
        <v>111</v>
      </c>
      <c r="B166" s="59" t="s">
        <v>112</v>
      </c>
      <c r="C166" s="86" t="s">
        <v>29</v>
      </c>
      <c r="D166" s="51"/>
    </row>
    <row r="167" spans="1:4" ht="12.75" hidden="1">
      <c r="A167" s="20" t="s">
        <v>113</v>
      </c>
      <c r="B167" s="59" t="s">
        <v>114</v>
      </c>
      <c r="C167" s="86" t="s">
        <v>29</v>
      </c>
      <c r="D167" s="51"/>
    </row>
    <row r="168" spans="1:4" ht="12.75" hidden="1">
      <c r="A168" s="20" t="s">
        <v>115</v>
      </c>
      <c r="B168" s="59" t="s">
        <v>116</v>
      </c>
      <c r="C168" s="86" t="s">
        <v>29</v>
      </c>
      <c r="D168" s="51"/>
    </row>
    <row r="169" spans="1:4" ht="12.75" hidden="1">
      <c r="A169" s="20" t="s">
        <v>117</v>
      </c>
      <c r="B169" s="59" t="s">
        <v>118</v>
      </c>
      <c r="C169" s="86" t="s">
        <v>29</v>
      </c>
      <c r="D169" s="51"/>
    </row>
    <row r="170" spans="1:4" ht="12.75" hidden="1">
      <c r="A170" s="20" t="s">
        <v>119</v>
      </c>
      <c r="B170" s="59" t="s">
        <v>120</v>
      </c>
      <c r="C170" s="86" t="s">
        <v>29</v>
      </c>
      <c r="D170" s="51"/>
    </row>
    <row r="171" spans="1:4" ht="12.75" hidden="1">
      <c r="A171" s="20" t="s">
        <v>121</v>
      </c>
      <c r="B171" s="59" t="s">
        <v>122</v>
      </c>
      <c r="C171" s="86" t="s">
        <v>29</v>
      </c>
      <c r="D171" s="51"/>
    </row>
    <row r="172" spans="1:4" ht="12.75" hidden="1">
      <c r="A172" s="20" t="s">
        <v>123</v>
      </c>
      <c r="B172" s="59" t="s">
        <v>124</v>
      </c>
      <c r="C172" s="86" t="s">
        <v>29</v>
      </c>
      <c r="D172" s="51"/>
    </row>
    <row r="173" spans="1:4" ht="12.75" hidden="1">
      <c r="A173" s="20" t="s">
        <v>125</v>
      </c>
      <c r="B173" s="59" t="s">
        <v>126</v>
      </c>
      <c r="C173" s="86" t="s">
        <v>29</v>
      </c>
      <c r="D173" s="51"/>
    </row>
    <row r="174" spans="1:4" ht="12.75" hidden="1">
      <c r="A174" s="8"/>
      <c r="B174" s="50"/>
      <c r="C174" s="86"/>
      <c r="D174" s="51"/>
    </row>
    <row r="175" spans="1:4" ht="36.75" thickBot="1">
      <c r="A175" s="54" t="s">
        <v>87</v>
      </c>
      <c r="B175" s="65" t="s">
        <v>272</v>
      </c>
      <c r="C175" s="86"/>
      <c r="D175" s="51"/>
    </row>
    <row r="176" spans="1:4" ht="13.5" thickBot="1">
      <c r="A176" s="20" t="s">
        <v>88</v>
      </c>
      <c r="B176" s="59" t="s">
        <v>93</v>
      </c>
      <c r="C176" s="86" t="s">
        <v>29</v>
      </c>
      <c r="D176" s="75"/>
    </row>
    <row r="177" spans="1:4" ht="12.75">
      <c r="A177" s="217"/>
      <c r="B177" s="218"/>
      <c r="C177" s="219"/>
      <c r="D177" s="220"/>
    </row>
    <row r="178" spans="1:4" ht="12.75">
      <c r="A178" s="68" t="s">
        <v>94</v>
      </c>
      <c r="B178" s="64" t="s">
        <v>223</v>
      </c>
      <c r="C178" s="85"/>
      <c r="D178" s="7"/>
    </row>
    <row r="179" spans="1:4" ht="12.75">
      <c r="A179" s="11"/>
      <c r="B179" s="55"/>
      <c r="C179" s="88"/>
      <c r="D179" s="12"/>
    </row>
    <row r="180" spans="1:4" ht="24.75" thickBot="1">
      <c r="A180" s="54" t="s">
        <v>95</v>
      </c>
      <c r="B180" s="65" t="s">
        <v>273</v>
      </c>
      <c r="C180" s="86"/>
      <c r="D180" s="51"/>
    </row>
    <row r="181" spans="1:4" ht="13.5" thickBot="1">
      <c r="A181" s="20" t="s">
        <v>96</v>
      </c>
      <c r="B181" s="59" t="s">
        <v>274</v>
      </c>
      <c r="C181" s="86" t="s">
        <v>29</v>
      </c>
      <c r="D181" s="75"/>
    </row>
    <row r="182" spans="1:4" s="42" customFormat="1" ht="13.5" thickBot="1">
      <c r="A182" s="20" t="s">
        <v>97</v>
      </c>
      <c r="B182" s="59" t="s">
        <v>275</v>
      </c>
      <c r="C182" s="86" t="s">
        <v>29</v>
      </c>
      <c r="D182" s="75"/>
    </row>
    <row r="183" spans="1:4" s="42" customFormat="1" ht="13.5" thickBot="1">
      <c r="A183" s="20" t="s">
        <v>98</v>
      </c>
      <c r="B183" s="59" t="s">
        <v>276</v>
      </c>
      <c r="C183" s="86" t="s">
        <v>29</v>
      </c>
      <c r="D183" s="75"/>
    </row>
    <row r="184" spans="1:4" s="42" customFormat="1" ht="13.5" thickBot="1">
      <c r="A184" s="20" t="s">
        <v>99</v>
      </c>
      <c r="B184" s="59" t="s">
        <v>277</v>
      </c>
      <c r="C184" s="86" t="s">
        <v>29</v>
      </c>
      <c r="D184" s="75"/>
    </row>
    <row r="185" spans="1:4" s="42" customFormat="1" ht="13.5" thickBot="1">
      <c r="A185" s="20" t="s">
        <v>100</v>
      </c>
      <c r="B185" s="59" t="s">
        <v>278</v>
      </c>
      <c r="C185" s="86" t="s">
        <v>29</v>
      </c>
      <c r="D185" s="75"/>
    </row>
    <row r="186" spans="1:4" ht="13.5" thickBot="1">
      <c r="A186" s="212"/>
      <c r="B186" s="213"/>
      <c r="C186" s="207"/>
      <c r="D186" s="208"/>
    </row>
    <row r="187" spans="1:4" ht="12.75">
      <c r="A187" s="123">
        <v>5</v>
      </c>
      <c r="B187" s="124" t="s">
        <v>127</v>
      </c>
      <c r="C187" s="211"/>
      <c r="D187" s="124"/>
    </row>
    <row r="188" spans="1:4" ht="56.25">
      <c r="A188" s="8"/>
      <c r="B188" s="52" t="s">
        <v>290</v>
      </c>
      <c r="C188" s="86"/>
      <c r="D188" s="51"/>
    </row>
    <row r="189" spans="1:4" ht="12.75">
      <c r="A189" s="8"/>
      <c r="B189" s="50"/>
      <c r="C189" s="86"/>
      <c r="D189" s="51"/>
    </row>
    <row r="190" spans="1:4" ht="12.75">
      <c r="A190" s="38" t="s">
        <v>128</v>
      </c>
      <c r="B190" s="64" t="s">
        <v>279</v>
      </c>
      <c r="C190" s="85"/>
      <c r="D190" s="7"/>
    </row>
    <row r="191" spans="1:4" ht="12.75">
      <c r="A191" s="8"/>
      <c r="B191" s="50"/>
      <c r="C191" s="86"/>
      <c r="D191" s="51"/>
    </row>
    <row r="192" spans="1:4" ht="13.5" thickBot="1">
      <c r="A192" s="54" t="s">
        <v>129</v>
      </c>
      <c r="B192" s="65" t="s">
        <v>329</v>
      </c>
      <c r="C192" s="86"/>
      <c r="D192" s="51"/>
    </row>
    <row r="193" spans="1:4" ht="13.5" thickBot="1">
      <c r="A193" s="20" t="s">
        <v>130</v>
      </c>
      <c r="B193" s="59" t="s">
        <v>331</v>
      </c>
      <c r="C193" s="86" t="s">
        <v>2</v>
      </c>
      <c r="D193" s="75"/>
    </row>
    <row r="194" spans="1:4" ht="13.5" thickBot="1">
      <c r="A194" s="20" t="s">
        <v>131</v>
      </c>
      <c r="B194" s="59" t="s">
        <v>330</v>
      </c>
      <c r="C194" s="86" t="s">
        <v>2</v>
      </c>
      <c r="D194" s="75"/>
    </row>
    <row r="195" spans="1:4" ht="13.5" thickBot="1">
      <c r="A195" s="20" t="s">
        <v>132</v>
      </c>
      <c r="B195" s="59" t="s">
        <v>332</v>
      </c>
      <c r="C195" s="86" t="s">
        <v>2</v>
      </c>
      <c r="D195" s="75"/>
    </row>
    <row r="196" spans="1:4" ht="13.5" thickBot="1">
      <c r="A196" s="20" t="s">
        <v>341</v>
      </c>
      <c r="B196" s="59" t="s">
        <v>333</v>
      </c>
      <c r="C196" s="86" t="s">
        <v>2</v>
      </c>
      <c r="D196" s="75"/>
    </row>
    <row r="197" spans="1:4" ht="13.5" thickBot="1">
      <c r="A197" s="20" t="s">
        <v>342</v>
      </c>
      <c r="B197" s="59" t="s">
        <v>334</v>
      </c>
      <c r="C197" s="86" t="s">
        <v>2</v>
      </c>
      <c r="D197" s="75"/>
    </row>
    <row r="198" spans="1:4" ht="13.5" thickBot="1">
      <c r="A198" s="20" t="s">
        <v>343</v>
      </c>
      <c r="B198" s="59" t="s">
        <v>335</v>
      </c>
      <c r="C198" s="86" t="s">
        <v>2</v>
      </c>
      <c r="D198" s="75"/>
    </row>
    <row r="199" spans="1:4" ht="13.5" thickBot="1">
      <c r="A199" s="20" t="s">
        <v>344</v>
      </c>
      <c r="B199" s="59" t="s">
        <v>336</v>
      </c>
      <c r="C199" s="86" t="s">
        <v>2</v>
      </c>
      <c r="D199" s="75"/>
    </row>
    <row r="200" spans="1:4" ht="13.5" thickBot="1">
      <c r="A200" s="20" t="s">
        <v>345</v>
      </c>
      <c r="B200" s="59" t="s">
        <v>337</v>
      </c>
      <c r="C200" s="86" t="s">
        <v>2</v>
      </c>
      <c r="D200" s="75"/>
    </row>
    <row r="201" spans="1:4" ht="13.5" thickBot="1">
      <c r="A201" s="20" t="s">
        <v>346</v>
      </c>
      <c r="B201" s="59" t="s">
        <v>338</v>
      </c>
      <c r="C201" s="86" t="s">
        <v>2</v>
      </c>
      <c r="D201" s="75"/>
    </row>
    <row r="202" spans="1:4" ht="13.5" thickBot="1">
      <c r="A202" s="20" t="s">
        <v>347</v>
      </c>
      <c r="B202" s="59" t="s">
        <v>339</v>
      </c>
      <c r="C202" s="86" t="s">
        <v>2</v>
      </c>
      <c r="D202" s="75"/>
    </row>
    <row r="203" spans="1:4" s="42" customFormat="1" ht="13.5" thickBot="1">
      <c r="A203" s="20" t="s">
        <v>348</v>
      </c>
      <c r="B203" s="59" t="s">
        <v>340</v>
      </c>
      <c r="C203" s="86" t="s">
        <v>2</v>
      </c>
      <c r="D203" s="75"/>
    </row>
    <row r="204" spans="1:4" ht="12.75">
      <c r="A204" s="8"/>
      <c r="B204" s="50"/>
      <c r="C204" s="86"/>
      <c r="D204" s="51"/>
    </row>
    <row r="205" spans="1:4" ht="12.75">
      <c r="A205" s="38" t="s">
        <v>264</v>
      </c>
      <c r="B205" s="64" t="s">
        <v>291</v>
      </c>
      <c r="C205" s="85"/>
      <c r="D205" s="7"/>
    </row>
    <row r="206" spans="1:4" ht="56.25">
      <c r="A206" s="21"/>
      <c r="B206" s="50" t="s">
        <v>296</v>
      </c>
      <c r="C206" s="88"/>
      <c r="D206" s="22"/>
    </row>
    <row r="207" spans="1:4" ht="13.5" thickBot="1">
      <c r="A207" s="21"/>
      <c r="B207" s="50"/>
      <c r="C207" s="88"/>
      <c r="D207" s="22"/>
    </row>
    <row r="208" spans="1:4" ht="13.5" thickBot="1">
      <c r="A208" s="54" t="s">
        <v>133</v>
      </c>
      <c r="B208" s="65" t="s">
        <v>292</v>
      </c>
      <c r="C208" s="86" t="s">
        <v>2</v>
      </c>
      <c r="D208" s="75"/>
    </row>
    <row r="209" spans="1:4" ht="13.5" thickBot="1">
      <c r="A209" s="54" t="s">
        <v>303</v>
      </c>
      <c r="B209" s="65" t="s">
        <v>293</v>
      </c>
      <c r="C209" s="86" t="s">
        <v>2</v>
      </c>
      <c r="D209" s="75"/>
    </row>
    <row r="210" spans="1:4" s="42" customFormat="1" ht="12.75">
      <c r="A210" s="217"/>
      <c r="B210" s="218"/>
      <c r="C210" s="219"/>
      <c r="D210" s="220"/>
    </row>
    <row r="211" spans="1:4" ht="25.5" customHeight="1">
      <c r="A211" s="37">
        <v>6</v>
      </c>
      <c r="B211" s="194" t="s">
        <v>295</v>
      </c>
      <c r="C211" s="192"/>
      <c r="D211" s="193"/>
    </row>
    <row r="212" spans="1:4" ht="45">
      <c r="A212" s="8"/>
      <c r="B212" s="50" t="s">
        <v>294</v>
      </c>
      <c r="C212" s="86"/>
      <c r="D212" s="51"/>
    </row>
    <row r="213" spans="1:4" ht="12.75">
      <c r="A213" s="8"/>
      <c r="B213" s="50"/>
      <c r="C213" s="86"/>
      <c r="D213" s="51"/>
    </row>
    <row r="214" spans="1:4" ht="12.75">
      <c r="A214" s="38" t="s">
        <v>135</v>
      </c>
      <c r="B214" s="64" t="s">
        <v>183</v>
      </c>
      <c r="C214" s="85"/>
      <c r="D214" s="7"/>
    </row>
    <row r="215" spans="1:4" ht="12.75">
      <c r="A215" s="16"/>
      <c r="B215" s="52"/>
      <c r="C215" s="86"/>
      <c r="D215" s="51"/>
    </row>
    <row r="216" spans="1:4" ht="48.75" thickBot="1">
      <c r="A216" s="54" t="s">
        <v>136</v>
      </c>
      <c r="B216" s="65" t="s">
        <v>280</v>
      </c>
      <c r="C216" s="86"/>
      <c r="D216" s="51"/>
    </row>
    <row r="217" spans="1:4" s="42" customFormat="1" ht="13.5" thickBot="1">
      <c r="A217" s="20" t="s">
        <v>137</v>
      </c>
      <c r="B217" s="80" t="s">
        <v>138</v>
      </c>
      <c r="C217" s="86" t="s">
        <v>2</v>
      </c>
      <c r="D217" s="75"/>
    </row>
    <row r="218" spans="1:4" s="42" customFormat="1" ht="13.5" thickBot="1">
      <c r="A218" s="20" t="s">
        <v>304</v>
      </c>
      <c r="B218" s="80" t="s">
        <v>89</v>
      </c>
      <c r="C218" s="86" t="s">
        <v>2</v>
      </c>
      <c r="D218" s="75"/>
    </row>
    <row r="219" spans="1:4" s="42" customFormat="1" ht="13.5" thickBot="1">
      <c r="A219" s="20" t="s">
        <v>305</v>
      </c>
      <c r="B219" s="80" t="s">
        <v>90</v>
      </c>
      <c r="C219" s="86" t="s">
        <v>2</v>
      </c>
      <c r="D219" s="75"/>
    </row>
    <row r="220" spans="1:4" s="42" customFormat="1" ht="13.5" thickBot="1">
      <c r="A220" s="20" t="s">
        <v>306</v>
      </c>
      <c r="B220" s="80" t="s">
        <v>91</v>
      </c>
      <c r="C220" s="86" t="s">
        <v>2</v>
      </c>
      <c r="D220" s="75"/>
    </row>
    <row r="221" spans="1:4" s="42" customFormat="1" ht="13.5" thickBot="1">
      <c r="A221" s="20" t="s">
        <v>307</v>
      </c>
      <c r="B221" s="80" t="s">
        <v>92</v>
      </c>
      <c r="C221" s="86" t="s">
        <v>2</v>
      </c>
      <c r="D221" s="51"/>
    </row>
    <row r="222" spans="1:4" s="42" customFormat="1" ht="13.5" thickBot="1">
      <c r="A222" s="20" t="s">
        <v>308</v>
      </c>
      <c r="B222" s="80" t="s">
        <v>93</v>
      </c>
      <c r="C222" s="86" t="s">
        <v>2</v>
      </c>
      <c r="D222" s="75"/>
    </row>
    <row r="223" spans="1:4" ht="12.75">
      <c r="A223" s="8"/>
      <c r="B223" s="50"/>
      <c r="C223" s="86"/>
      <c r="D223" s="51"/>
    </row>
    <row r="224" spans="1:4" ht="12.75">
      <c r="A224" s="38" t="s">
        <v>309</v>
      </c>
      <c r="B224" s="64" t="s">
        <v>225</v>
      </c>
      <c r="C224" s="85"/>
      <c r="D224" s="7"/>
    </row>
    <row r="225" spans="1:4" ht="13.5" thickBot="1">
      <c r="A225" s="56"/>
      <c r="B225" s="52"/>
      <c r="C225" s="86"/>
      <c r="D225" s="51"/>
    </row>
    <row r="226" spans="1:4" ht="48.75" thickBot="1">
      <c r="A226" s="54" t="s">
        <v>310</v>
      </c>
      <c r="B226" s="65" t="s">
        <v>297</v>
      </c>
      <c r="C226" s="86" t="s">
        <v>2</v>
      </c>
      <c r="D226" s="75"/>
    </row>
    <row r="227" spans="1:4" ht="13.5" thickBot="1">
      <c r="A227" s="54" t="s">
        <v>311</v>
      </c>
      <c r="B227" s="65" t="s">
        <v>142</v>
      </c>
      <c r="C227" s="86" t="s">
        <v>2</v>
      </c>
      <c r="D227" s="75"/>
    </row>
    <row r="228" spans="1:4" ht="12.75">
      <c r="A228" s="8"/>
      <c r="B228" s="52"/>
      <c r="C228" s="86"/>
      <c r="D228" s="51"/>
    </row>
    <row r="229" spans="1:4" ht="25.5">
      <c r="A229" s="68" t="s">
        <v>139</v>
      </c>
      <c r="B229" s="64" t="s">
        <v>226</v>
      </c>
      <c r="C229" s="85"/>
      <c r="D229" s="7"/>
    </row>
    <row r="230" spans="1:4" ht="12.75">
      <c r="A230" s="11"/>
      <c r="B230" s="55"/>
      <c r="C230" s="88"/>
      <c r="D230" s="12"/>
    </row>
    <row r="231" spans="1:4" ht="24.75" thickBot="1">
      <c r="A231" s="54" t="s">
        <v>140</v>
      </c>
      <c r="B231" s="65" t="s">
        <v>143</v>
      </c>
      <c r="C231" s="86"/>
      <c r="D231" s="51"/>
    </row>
    <row r="232" spans="1:4" ht="13.5" thickBot="1">
      <c r="A232" s="20" t="s">
        <v>313</v>
      </c>
      <c r="B232" s="59" t="s">
        <v>134</v>
      </c>
      <c r="C232" s="86" t="s">
        <v>2</v>
      </c>
      <c r="D232" s="75"/>
    </row>
    <row r="233" spans="1:4" ht="12.75">
      <c r="A233" s="8"/>
      <c r="B233" s="50"/>
      <c r="C233" s="86"/>
      <c r="D233" s="51"/>
    </row>
    <row r="234" spans="1:4" ht="24.75" thickBot="1">
      <c r="A234" s="54" t="s">
        <v>141</v>
      </c>
      <c r="B234" s="65" t="s">
        <v>144</v>
      </c>
      <c r="C234" s="86"/>
      <c r="D234" s="51"/>
    </row>
    <row r="235" spans="1:4" ht="13.5" thickBot="1">
      <c r="A235" s="20" t="s">
        <v>312</v>
      </c>
      <c r="B235" s="59" t="s">
        <v>134</v>
      </c>
      <c r="C235" s="86" t="s">
        <v>2</v>
      </c>
      <c r="D235" s="75"/>
    </row>
    <row r="236" spans="1:4" ht="12.75">
      <c r="A236" s="217"/>
      <c r="B236" s="218"/>
      <c r="C236" s="219"/>
      <c r="D236" s="220"/>
    </row>
    <row r="237" spans="1:4" ht="12.75">
      <c r="A237" s="123">
        <v>7</v>
      </c>
      <c r="B237" s="124" t="s">
        <v>145</v>
      </c>
      <c r="C237" s="211"/>
      <c r="D237" s="124"/>
    </row>
    <row r="238" spans="1:4" ht="22.5">
      <c r="A238" s="56"/>
      <c r="B238" s="52" t="s">
        <v>146</v>
      </c>
      <c r="C238" s="86"/>
      <c r="D238" s="51"/>
    </row>
    <row r="239" spans="1:4" ht="22.5">
      <c r="A239" s="56"/>
      <c r="B239" s="52" t="s">
        <v>147</v>
      </c>
      <c r="C239" s="86"/>
      <c r="D239" s="51"/>
    </row>
    <row r="240" spans="1:4" ht="22.5">
      <c r="A240" s="56"/>
      <c r="B240" s="52" t="s">
        <v>148</v>
      </c>
      <c r="C240" s="86"/>
      <c r="D240" s="51"/>
    </row>
    <row r="241" spans="1:4" ht="12.75">
      <c r="A241" s="56"/>
      <c r="B241" s="52"/>
      <c r="C241" s="86"/>
      <c r="D241" s="51"/>
    </row>
    <row r="242" spans="1:4" ht="12.75">
      <c r="A242" s="56"/>
      <c r="B242" s="52" t="s">
        <v>149</v>
      </c>
      <c r="C242" s="86"/>
      <c r="D242" s="51"/>
    </row>
    <row r="243" spans="1:4" ht="12.75">
      <c r="A243" s="56"/>
      <c r="B243" s="52" t="s">
        <v>150</v>
      </c>
      <c r="C243" s="86"/>
      <c r="D243" s="51"/>
    </row>
    <row r="244" spans="1:4" ht="22.5">
      <c r="A244" s="56"/>
      <c r="B244" s="52" t="s">
        <v>151</v>
      </c>
      <c r="C244" s="86"/>
      <c r="D244" s="51"/>
    </row>
    <row r="245" spans="1:4" ht="22.5">
      <c r="A245" s="56"/>
      <c r="B245" s="52" t="s">
        <v>188</v>
      </c>
      <c r="C245" s="86"/>
      <c r="D245" s="51"/>
    </row>
    <row r="246" spans="1:4" ht="22.5">
      <c r="A246" s="56"/>
      <c r="B246" s="52" t="s">
        <v>152</v>
      </c>
      <c r="C246" s="86"/>
      <c r="D246" s="51"/>
    </row>
    <row r="247" spans="1:4" ht="22.5">
      <c r="A247" s="56"/>
      <c r="B247" s="52" t="s">
        <v>153</v>
      </c>
      <c r="C247" s="86"/>
      <c r="D247" s="51"/>
    </row>
    <row r="248" spans="1:4" ht="12.75">
      <c r="A248" s="56"/>
      <c r="B248" s="52" t="s">
        <v>154</v>
      </c>
      <c r="C248" s="86"/>
      <c r="D248" s="51"/>
    </row>
    <row r="249" spans="1:4" ht="12.75">
      <c r="A249" s="56"/>
      <c r="B249" s="52" t="s">
        <v>189</v>
      </c>
      <c r="C249" s="86"/>
      <c r="D249" s="51"/>
    </row>
    <row r="250" spans="1:4" ht="12.75">
      <c r="A250" s="56"/>
      <c r="B250" s="52" t="s">
        <v>155</v>
      </c>
      <c r="C250" s="86"/>
      <c r="D250" s="51"/>
    </row>
    <row r="251" spans="1:4" s="42" customFormat="1" ht="12.75">
      <c r="A251" s="56"/>
      <c r="B251" s="52" t="s">
        <v>253</v>
      </c>
      <c r="C251" s="86"/>
      <c r="D251" s="51"/>
    </row>
    <row r="252" spans="1:4" ht="33.75">
      <c r="A252" s="56"/>
      <c r="B252" s="52" t="s">
        <v>156</v>
      </c>
      <c r="C252" s="86"/>
      <c r="D252" s="51"/>
    </row>
    <row r="253" spans="1:4" ht="12.75">
      <c r="A253" s="25"/>
      <c r="B253" s="26"/>
      <c r="C253" s="91"/>
      <c r="D253" s="27"/>
    </row>
    <row r="254" spans="1:4" ht="51">
      <c r="A254" s="38" t="s">
        <v>314</v>
      </c>
      <c r="B254" s="64" t="s">
        <v>227</v>
      </c>
      <c r="C254" s="85"/>
      <c r="D254" s="7"/>
    </row>
    <row r="255" spans="1:4" ht="13.5" thickBot="1">
      <c r="A255" s="56"/>
      <c r="B255" s="52"/>
      <c r="C255" s="86"/>
      <c r="D255" s="51"/>
    </row>
    <row r="256" spans="1:4" ht="13.5" thickBot="1">
      <c r="A256" s="54" t="s">
        <v>315</v>
      </c>
      <c r="B256" s="65" t="s">
        <v>159</v>
      </c>
      <c r="C256" s="86" t="s">
        <v>2</v>
      </c>
      <c r="D256" s="75"/>
    </row>
    <row r="257" spans="1:4" ht="12.75">
      <c r="A257" s="28"/>
      <c r="B257" s="61"/>
      <c r="C257" s="92"/>
      <c r="D257" s="29"/>
    </row>
    <row r="258" spans="1:4" ht="12.75">
      <c r="A258" s="37">
        <v>8</v>
      </c>
      <c r="B258" s="46" t="s">
        <v>162</v>
      </c>
      <c r="C258" s="83"/>
      <c r="D258" s="46"/>
    </row>
    <row r="259" spans="1:4" ht="12.75">
      <c r="A259" s="56"/>
      <c r="B259" s="52"/>
      <c r="C259" s="86"/>
      <c r="D259" s="51"/>
    </row>
    <row r="260" spans="1:4" ht="12.75">
      <c r="A260" s="38" t="s">
        <v>157</v>
      </c>
      <c r="B260" s="64" t="s">
        <v>228</v>
      </c>
      <c r="C260" s="85"/>
      <c r="D260" s="7"/>
    </row>
    <row r="261" spans="1:4" ht="33.75">
      <c r="A261" s="56"/>
      <c r="B261" s="52" t="s">
        <v>351</v>
      </c>
      <c r="C261" s="86"/>
      <c r="D261" s="51"/>
    </row>
    <row r="262" spans="1:4" ht="13.5" thickBot="1">
      <c r="A262" s="56"/>
      <c r="B262" s="52" t="s">
        <v>164</v>
      </c>
      <c r="C262" s="86"/>
      <c r="D262" s="51"/>
    </row>
    <row r="263" spans="1:4" s="42" customFormat="1" ht="13.5" thickBot="1">
      <c r="A263" s="54" t="s">
        <v>158</v>
      </c>
      <c r="B263" s="65" t="s">
        <v>165</v>
      </c>
      <c r="C263" s="86" t="s">
        <v>8</v>
      </c>
      <c r="D263" s="75"/>
    </row>
    <row r="264" spans="1:4" s="42" customFormat="1" ht="13.5" thickBot="1">
      <c r="A264" s="54" t="s">
        <v>160</v>
      </c>
      <c r="B264" s="65" t="s">
        <v>166</v>
      </c>
      <c r="C264" s="86" t="s">
        <v>8</v>
      </c>
      <c r="D264" s="75"/>
    </row>
    <row r="265" spans="1:4" s="42" customFormat="1" ht="13.5" thickBot="1">
      <c r="A265" s="54" t="s">
        <v>161</v>
      </c>
      <c r="B265" s="65" t="s">
        <v>167</v>
      </c>
      <c r="C265" s="86" t="s">
        <v>8</v>
      </c>
      <c r="D265" s="75"/>
    </row>
    <row r="266" spans="1:4" s="42" customFormat="1" ht="12.75">
      <c r="A266" s="54"/>
      <c r="B266" s="65"/>
      <c r="C266" s="86"/>
      <c r="D266" s="99"/>
    </row>
    <row r="267" spans="1:4" ht="12.75">
      <c r="A267" s="37">
        <v>9</v>
      </c>
      <c r="B267" s="46" t="s">
        <v>245</v>
      </c>
      <c r="C267" s="83"/>
      <c r="D267" s="46"/>
    </row>
    <row r="268" spans="1:4" ht="13.5" thickBot="1">
      <c r="A268" s="56"/>
      <c r="B268" s="52"/>
      <c r="C268" s="86"/>
      <c r="D268" s="51"/>
    </row>
    <row r="269" spans="1:4" ht="13.5" thickBot="1">
      <c r="A269" s="38" t="s">
        <v>318</v>
      </c>
      <c r="B269" s="64" t="s">
        <v>171</v>
      </c>
      <c r="C269" s="85" t="s">
        <v>29</v>
      </c>
      <c r="D269" s="74"/>
    </row>
    <row r="270" spans="1:4" ht="12.75">
      <c r="A270" s="19"/>
      <c r="B270" s="52" t="s">
        <v>169</v>
      </c>
      <c r="C270" s="88"/>
      <c r="D270" s="12"/>
    </row>
    <row r="271" spans="1:4" ht="12.75">
      <c r="A271" s="19"/>
      <c r="B271" s="52" t="s">
        <v>172</v>
      </c>
      <c r="C271" s="88"/>
      <c r="D271" s="12"/>
    </row>
    <row r="272" spans="1:4" ht="12.75">
      <c r="A272" s="19"/>
      <c r="B272" s="52" t="s">
        <v>173</v>
      </c>
      <c r="C272" s="88"/>
      <c r="D272" s="12"/>
    </row>
    <row r="273" spans="1:4" ht="22.5">
      <c r="A273" s="19"/>
      <c r="B273" s="41" t="s">
        <v>229</v>
      </c>
      <c r="C273" s="88"/>
      <c r="D273" s="12"/>
    </row>
    <row r="274" spans="1:4" s="42" customFormat="1" ht="13.5" thickBot="1">
      <c r="A274" s="19"/>
      <c r="B274" s="52"/>
      <c r="C274" s="88"/>
      <c r="D274" s="12"/>
    </row>
    <row r="275" spans="1:4" s="42" customFormat="1" ht="13.5" thickBot="1">
      <c r="A275" s="68" t="s">
        <v>316</v>
      </c>
      <c r="B275" s="64" t="s">
        <v>230</v>
      </c>
      <c r="C275" s="189" t="s">
        <v>29</v>
      </c>
      <c r="D275" s="74"/>
    </row>
    <row r="276" spans="1:4" s="42" customFormat="1" ht="12.75">
      <c r="A276" s="19"/>
      <c r="B276" s="52" t="s">
        <v>169</v>
      </c>
      <c r="C276" s="102"/>
      <c r="D276" s="190"/>
    </row>
    <row r="277" spans="1:4" s="42" customFormat="1" ht="12.75">
      <c r="A277" s="19"/>
      <c r="B277" s="52" t="s">
        <v>237</v>
      </c>
      <c r="C277" s="88"/>
      <c r="D277" s="12"/>
    </row>
    <row r="278" spans="1:4" s="42" customFormat="1" ht="12.75">
      <c r="A278" s="19"/>
      <c r="B278" s="52" t="s">
        <v>238</v>
      </c>
      <c r="C278" s="88"/>
      <c r="D278" s="12"/>
    </row>
    <row r="279" spans="1:4" s="42" customFormat="1" ht="22.5">
      <c r="A279" s="19"/>
      <c r="B279" s="41" t="s">
        <v>239</v>
      </c>
      <c r="C279" s="88"/>
      <c r="D279" s="12"/>
    </row>
    <row r="280" spans="1:4" ht="12.75">
      <c r="A280" s="226"/>
      <c r="B280" s="227"/>
      <c r="C280" s="219"/>
      <c r="D280" s="220"/>
    </row>
    <row r="281" spans="1:4" ht="12.75">
      <c r="A281" s="68" t="s">
        <v>317</v>
      </c>
      <c r="B281" s="64" t="s">
        <v>174</v>
      </c>
      <c r="C281" s="85"/>
      <c r="D281" s="7"/>
    </row>
    <row r="282" spans="1:4" ht="12.75">
      <c r="A282" s="56"/>
      <c r="B282" s="52" t="s">
        <v>169</v>
      </c>
      <c r="C282" s="86"/>
      <c r="D282" s="51"/>
    </row>
    <row r="283" spans="1:4" s="42" customFormat="1" ht="33.75">
      <c r="A283" s="56"/>
      <c r="B283" s="41" t="s">
        <v>269</v>
      </c>
      <c r="C283" s="86"/>
      <c r="D283" s="51"/>
    </row>
    <row r="284" spans="1:4" ht="12.75">
      <c r="A284" s="56"/>
      <c r="B284" s="41" t="s">
        <v>240</v>
      </c>
      <c r="C284" s="86"/>
      <c r="D284" s="51"/>
    </row>
    <row r="285" spans="1:4" ht="12.75">
      <c r="A285" s="56"/>
      <c r="B285" s="52" t="s">
        <v>241</v>
      </c>
      <c r="C285" s="86"/>
      <c r="D285" s="51"/>
    </row>
    <row r="286" spans="1:4" s="42" customFormat="1" ht="22.5">
      <c r="A286" s="56"/>
      <c r="B286" s="52" t="s">
        <v>242</v>
      </c>
      <c r="C286" s="86"/>
      <c r="D286" s="51"/>
    </row>
    <row r="287" spans="1:4" s="42" customFormat="1" ht="13.5" thickBot="1">
      <c r="A287" s="56"/>
      <c r="B287" s="41" t="s">
        <v>349</v>
      </c>
      <c r="C287" s="86"/>
      <c r="D287" s="51"/>
    </row>
    <row r="288" spans="1:4" ht="13.5" thickBot="1">
      <c r="A288" s="54" t="s">
        <v>319</v>
      </c>
      <c r="B288" s="65" t="s">
        <v>281</v>
      </c>
      <c r="C288" s="86" t="s">
        <v>29</v>
      </c>
      <c r="D288" s="75"/>
    </row>
    <row r="289" spans="1:4" ht="24.75" thickBot="1">
      <c r="A289" s="54" t="s">
        <v>320</v>
      </c>
      <c r="B289" s="65" t="s">
        <v>185</v>
      </c>
      <c r="C289" s="93" t="s">
        <v>29</v>
      </c>
      <c r="D289" s="76"/>
    </row>
    <row r="290" spans="1:4" ht="12.75">
      <c r="A290" s="56"/>
      <c r="B290" s="52"/>
      <c r="C290" s="86"/>
      <c r="D290" s="51"/>
    </row>
    <row r="291" spans="1:4" ht="12.75">
      <c r="A291" s="37">
        <v>10</v>
      </c>
      <c r="B291" s="46" t="s">
        <v>282</v>
      </c>
      <c r="C291" s="83"/>
      <c r="D291" s="46"/>
    </row>
    <row r="292" spans="1:4" ht="13.5" thickBot="1">
      <c r="A292" s="56"/>
      <c r="B292" s="52"/>
      <c r="C292" s="86"/>
      <c r="D292" s="17"/>
    </row>
    <row r="293" spans="1:4" ht="13.5" thickBot="1">
      <c r="A293" s="38" t="s">
        <v>163</v>
      </c>
      <c r="B293" s="64" t="s">
        <v>283</v>
      </c>
      <c r="C293" s="189" t="s">
        <v>2</v>
      </c>
      <c r="D293" s="74"/>
    </row>
    <row r="294" spans="1:4" ht="90">
      <c r="A294" s="19"/>
      <c r="B294" s="53" t="s">
        <v>328</v>
      </c>
      <c r="C294" s="88"/>
      <c r="D294" s="12"/>
    </row>
    <row r="295" spans="1:4" s="42" customFormat="1" ht="13.5" thickBot="1">
      <c r="A295" s="214"/>
      <c r="B295" s="213"/>
      <c r="C295" s="215"/>
      <c r="D295" s="216"/>
    </row>
    <row r="296" spans="1:4" ht="13.5" thickBot="1">
      <c r="A296" s="123">
        <v>11</v>
      </c>
      <c r="B296" s="124" t="s">
        <v>175</v>
      </c>
      <c r="C296" s="211"/>
      <c r="D296" s="124"/>
    </row>
    <row r="297" spans="1:4" ht="12.75">
      <c r="A297" s="23"/>
      <c r="B297" s="60"/>
      <c r="C297" s="94"/>
      <c r="D297" s="24"/>
    </row>
    <row r="298" spans="1:4" ht="12.75">
      <c r="A298" s="38" t="s">
        <v>168</v>
      </c>
      <c r="B298" s="64" t="s">
        <v>246</v>
      </c>
      <c r="C298" s="85"/>
      <c r="D298" s="7"/>
    </row>
    <row r="299" spans="1:4" ht="22.5">
      <c r="A299" s="56"/>
      <c r="B299" s="52" t="s">
        <v>249</v>
      </c>
      <c r="C299" s="86"/>
      <c r="D299" s="51"/>
    </row>
    <row r="300" spans="1:4" ht="12.75">
      <c r="A300" s="56"/>
      <c r="B300" s="52" t="s">
        <v>176</v>
      </c>
      <c r="C300" s="86"/>
      <c r="D300" s="51"/>
    </row>
    <row r="301" spans="1:4" ht="22.5">
      <c r="A301" s="56"/>
      <c r="B301" s="52" t="s">
        <v>250</v>
      </c>
      <c r="C301" s="86"/>
      <c r="D301" s="51"/>
    </row>
    <row r="302" spans="1:4" ht="22.5">
      <c r="A302" s="56"/>
      <c r="B302" s="52" t="s">
        <v>266</v>
      </c>
      <c r="C302" s="86"/>
      <c r="D302" s="51"/>
    </row>
    <row r="303" spans="1:4" s="42" customFormat="1" ht="22.5">
      <c r="A303" s="56"/>
      <c r="B303" s="52" t="s">
        <v>251</v>
      </c>
      <c r="C303" s="86"/>
      <c r="D303" s="51"/>
    </row>
    <row r="304" spans="1:4" ht="13.5" thickBot="1">
      <c r="A304" s="56"/>
      <c r="B304" s="52"/>
      <c r="C304" s="86"/>
      <c r="D304" s="51"/>
    </row>
    <row r="305" spans="1:4" ht="24.75" thickBot="1">
      <c r="A305" s="54" t="s">
        <v>321</v>
      </c>
      <c r="B305" s="65" t="s">
        <v>350</v>
      </c>
      <c r="C305" s="86" t="s">
        <v>8</v>
      </c>
      <c r="D305" s="75"/>
    </row>
    <row r="306" spans="1:4" ht="13.5" thickBot="1">
      <c r="A306" s="28"/>
      <c r="B306" s="61"/>
      <c r="C306" s="92"/>
      <c r="D306" s="29"/>
    </row>
    <row r="307" spans="1:4" ht="13.5" thickBot="1">
      <c r="A307" s="38" t="s">
        <v>170</v>
      </c>
      <c r="B307" s="64" t="s">
        <v>247</v>
      </c>
      <c r="C307" s="85" t="s">
        <v>8</v>
      </c>
      <c r="D307" s="74"/>
    </row>
    <row r="308" spans="1:4" ht="33.75">
      <c r="A308" s="33"/>
      <c r="B308" s="50" t="s">
        <v>177</v>
      </c>
      <c r="C308" s="95"/>
      <c r="D308" s="30"/>
    </row>
    <row r="309" spans="1:4" ht="13.5" thickBot="1">
      <c r="A309" s="33"/>
      <c r="B309" s="62"/>
      <c r="C309" s="92"/>
      <c r="D309" s="29"/>
    </row>
    <row r="310" spans="1:4" ht="13.5" thickBot="1">
      <c r="A310" s="38" t="s">
        <v>265</v>
      </c>
      <c r="B310" s="64" t="s">
        <v>248</v>
      </c>
      <c r="C310" s="85" t="s">
        <v>8</v>
      </c>
      <c r="D310" s="74"/>
    </row>
    <row r="311" spans="1:4" ht="13.5" thickBot="1">
      <c r="A311" s="77"/>
      <c r="B311" s="78"/>
      <c r="C311" s="96"/>
      <c r="D311" s="79"/>
    </row>
    <row r="316" ht="12.75">
      <c r="D316"/>
    </row>
    <row r="317" ht="12.75">
      <c r="D317" s="40"/>
    </row>
    <row r="318" ht="12.75">
      <c r="D318" s="40"/>
    </row>
  </sheetData>
  <sheetProtection selectLockedCells="1" selectUnlockedCells="1"/>
  <mergeCells count="1">
    <mergeCell ref="A2:D2"/>
  </mergeCells>
  <printOptions horizontalCentered="1"/>
  <pageMargins left="0.25" right="0.25" top="0.75" bottom="0.75" header="0.3" footer="0.3"/>
  <pageSetup horizontalDpi="200" verticalDpi="200" orientation="portrait" paperSize="9" scale="95" r:id="rId1"/>
  <headerFooter>
    <oddHeader>&amp;CRMEA
RENOUVELLEMENT DES CANALISATIONS D'EAU POTABLE DE L'AVENUE DU SIDOBRE
Bordereau des Prix Unitaires</oddHeader>
    <oddFooter>&amp;C&amp;A&amp;RPage &amp;P sur &amp;N</oddFooter>
  </headerFooter>
  <rowBreaks count="7" manualBreakCount="7">
    <brk id="40" max="3" man="1"/>
    <brk id="98" max="3" man="1"/>
    <brk id="133" max="3" man="1"/>
    <brk id="177" max="3" man="1"/>
    <brk id="210" max="3" man="1"/>
    <brk id="236" max="3" man="1"/>
    <brk id="280" max="3" man="1"/>
  </rowBreaks>
</worksheet>
</file>

<file path=xl/worksheets/sheet2.xml><?xml version="1.0" encoding="utf-8"?>
<worksheet xmlns="http://schemas.openxmlformats.org/spreadsheetml/2006/main" xmlns:r="http://schemas.openxmlformats.org/officeDocument/2006/relationships">
  <dimension ref="A1:G309"/>
  <sheetViews>
    <sheetView view="pageBreakPreview" zoomScaleSheetLayoutView="100" zoomScalePageLayoutView="0" workbookViewId="0" topLeftCell="A1">
      <selection activeCell="F161" sqref="F161"/>
    </sheetView>
  </sheetViews>
  <sheetFormatPr defaultColWidth="11.421875" defaultRowHeight="12.75"/>
  <cols>
    <col min="1" max="1" width="8.57421875" style="63" customWidth="1"/>
    <col min="2" max="2" width="56.57421875" style="63" customWidth="1"/>
    <col min="3" max="3" width="6.7109375" style="67" customWidth="1"/>
    <col min="4" max="4" width="10.421875" style="188" customWidth="1"/>
    <col min="5" max="5" width="12.7109375" style="144" customWidth="1"/>
    <col min="6" max="6" width="12.7109375" style="164" customWidth="1"/>
    <col min="7" max="7" width="13.7109375" style="42" bestFit="1" customWidth="1"/>
    <col min="8" max="16384" width="11.421875" style="42" customWidth="1"/>
  </cols>
  <sheetData>
    <row r="1" spans="1:7" ht="23.25" thickBot="1">
      <c r="A1" s="1" t="s">
        <v>0</v>
      </c>
      <c r="B1" s="43" t="s">
        <v>1</v>
      </c>
      <c r="C1" s="103" t="s">
        <v>2</v>
      </c>
      <c r="D1" s="172" t="s">
        <v>3</v>
      </c>
      <c r="E1" s="129" t="s">
        <v>4</v>
      </c>
      <c r="F1" s="146" t="s">
        <v>5</v>
      </c>
      <c r="G1" s="39" t="s">
        <v>256</v>
      </c>
    </row>
    <row r="2" spans="1:7" ht="28.5" customHeight="1" thickBot="1">
      <c r="A2" s="256" t="str">
        <f ca="1">MID(CELL("nomfichier",A1),FIND("]",CELL("nomfichier",A1))+1,20)</f>
        <v>DQE</v>
      </c>
      <c r="B2" s="257"/>
      <c r="C2" s="257"/>
      <c r="D2" s="257"/>
      <c r="E2" s="257"/>
      <c r="F2" s="257"/>
      <c r="G2" s="258"/>
    </row>
    <row r="3" spans="1:6" s="128" customFormat="1" ht="13.5" thickBot="1">
      <c r="A3" s="126"/>
      <c r="B3" s="126"/>
      <c r="C3" s="127"/>
      <c r="D3" s="173"/>
      <c r="E3" s="166"/>
      <c r="F3" s="130"/>
    </row>
    <row r="4" spans="1:7" ht="13.5" thickBot="1">
      <c r="A4" s="117">
        <v>1</v>
      </c>
      <c r="B4" s="118" t="str">
        <f>IF($A4="","",VLOOKUP($A4,BPU!A$4:D$311,2,FALSE))</f>
        <v>TRAVAUX PREPARATOIRES</v>
      </c>
      <c r="C4" s="119">
        <f>IF($A4="","",IF(VLOOKUP($A4,BPU!A$4:D$311,3,FALSE)=0,"",VLOOKUP($A4,BPU!A$4:D$311,3,FALSE)))</f>
      </c>
      <c r="D4" s="191"/>
      <c r="E4" s="168">
        <f>IF(C4="","",IF($A4="","",VLOOKUP($A4,BPU!A$4:D$311,4,FALSE)))</f>
      </c>
      <c r="F4" s="169">
        <f>IF(D4&gt;0,D4*E4,"")</f>
      </c>
      <c r="G4" s="116">
        <f>SUM(F5:F27)</f>
        <v>0</v>
      </c>
    </row>
    <row r="5" spans="1:6" ht="12.75">
      <c r="A5" s="5"/>
      <c r="B5" s="47"/>
      <c r="C5" s="105">
        <f>IF($A5="","",IF(VLOOKUP($A5,BPU!A$4:D$311,3,FALSE)=0,"",VLOOKUP($A5,BPU!A$4:D$311,3,FALSE)))</f>
      </c>
      <c r="D5" s="178"/>
      <c r="E5" s="132">
        <f>IF(C5="","",IF($A5="","",VLOOKUP($A5,BPU!A$4:D$311,4,FALSE)))</f>
      </c>
      <c r="F5" s="148">
        <f>IF(D5&gt;0,D5*E5,"")</f>
      </c>
    </row>
    <row r="6" spans="1:6" ht="12.75">
      <c r="A6" s="38" t="s">
        <v>7</v>
      </c>
      <c r="B6" s="64" t="str">
        <f>IF($A6="","",VLOOKUP($A6,BPU!A$4:D$311,2,FALSE))</f>
        <v>Préparation de chantier</v>
      </c>
      <c r="C6" s="106" t="str">
        <f>IF($A6="","",IF(VLOOKUP($A6,BPU!A$4:D$311,3,FALSE)=0,"",VLOOKUP($A6,BPU!A$4:D$311,3,FALSE)))</f>
        <v>F</v>
      </c>
      <c r="D6" s="175">
        <v>1</v>
      </c>
      <c r="E6" s="133">
        <f>IF(C6="","",IF($A6="","",VLOOKUP($A6,BPU!A$4:D$311,4,FALSE)))</f>
        <v>0</v>
      </c>
      <c r="F6" s="149">
        <f>IF(D6&gt;0,D6*E6,"")</f>
        <v>0</v>
      </c>
    </row>
    <row r="7" spans="1:6" ht="12.75">
      <c r="A7" s="8"/>
      <c r="B7" s="50">
        <f>IF($A7="","",VLOOKUP($A7,BPU!A$4:D$311,2,FALSE))</f>
      </c>
      <c r="C7" s="107">
        <f>IF($A7="","",IF(VLOOKUP($A7,BPU!A$4:D$311,3,FALSE)=0,"",VLOOKUP($A7,BPU!A$4:D$311,3,FALSE)))</f>
      </c>
      <c r="D7" s="176"/>
      <c r="E7" s="134">
        <f>IF(C7="","",IF($A7="","",VLOOKUP($A7,BPU!A$4:D$311,4,FALSE)))</f>
      </c>
      <c r="F7" s="150">
        <f>IF(D7&gt;0,D7*E7,"")</f>
      </c>
    </row>
    <row r="8" spans="1:6" ht="12.75">
      <c r="A8" s="38" t="s">
        <v>14</v>
      </c>
      <c r="B8" s="64" t="str">
        <f>IF($A8="","",VLOOKUP($A8,BPU!A$4:D$311,2,FALSE))</f>
        <v>Amenée, repli du chantier, protection</v>
      </c>
      <c r="C8" s="106">
        <f>IF($A8="","",IF(VLOOKUP($A8,BPU!A$4:D$311,3,FALSE)=0,"",VLOOKUP($A8,BPU!A$4:D$311,3,FALSE)))</f>
      </c>
      <c r="D8" s="175"/>
      <c r="E8" s="133">
        <f>IF(C8="","",IF($A8="","",VLOOKUP($A8,BPU!A$4:D$311,4,FALSE)))</f>
      </c>
      <c r="F8" s="149">
        <f>IF(D8&gt;0,D8*E8,"")</f>
      </c>
    </row>
    <row r="9" spans="1:6" ht="12.75">
      <c r="A9" s="8"/>
      <c r="B9" s="50">
        <f>IF($A9="","",VLOOKUP($A9,BPU!A$4:D$311,2,FALSE))</f>
      </c>
      <c r="C9" s="107">
        <f>IF($A9="","",IF(VLOOKUP($A9,BPU!A$4:D$311,3,FALSE)=0,"",VLOOKUP($A9,BPU!A$4:D$311,3,FALSE)))</f>
      </c>
      <c r="D9" s="176"/>
      <c r="E9" s="134">
        <f>IF(C9="","",IF($A9="","",VLOOKUP($A9,BPU!A$4:D$311,4,FALSE)))</f>
      </c>
      <c r="F9" s="150">
        <f aca="true" t="shared" si="0" ref="F9:F82">IF(D9&gt;0,D9*E9,"")</f>
      </c>
    </row>
    <row r="10" spans="1:6" ht="12.75">
      <c r="A10" s="54" t="s">
        <v>15</v>
      </c>
      <c r="B10" s="65" t="str">
        <f>IF($A10="","",VLOOKUP($A10,BPU!A$4:D$311,2,FALSE))</f>
        <v>Amenée et repli</v>
      </c>
      <c r="C10" s="108" t="str">
        <f>IF($A10="","",IF(VLOOKUP($A10,BPU!A$4:D$311,3,FALSE)=0,"",VLOOKUP($A10,BPU!A$4:D$311,3,FALSE)))</f>
        <v>F</v>
      </c>
      <c r="D10" s="176">
        <v>1</v>
      </c>
      <c r="E10" s="134">
        <f>IF(C10="","",IF($A10="","",VLOOKUP($A10,BPU!A$4:D$311,4,FALSE)))</f>
        <v>0</v>
      </c>
      <c r="F10" s="150">
        <f t="shared" si="0"/>
        <v>0</v>
      </c>
    </row>
    <row r="11" spans="1:6" ht="12.75">
      <c r="A11" s="8"/>
      <c r="B11" s="50">
        <f>IF($A11="","",VLOOKUP($A11,BPU!A$4:D$311,2,FALSE))</f>
      </c>
      <c r="C11" s="107">
        <f>IF($A11="","",IF(VLOOKUP($A11,BPU!A$4:D$311,3,FALSE)=0,"",VLOOKUP($A11,BPU!A$4:D$311,3,FALSE)))</f>
      </c>
      <c r="D11" s="176"/>
      <c r="E11" s="134">
        <f>IF(C11="","",IF($A11="","",VLOOKUP($A11,BPU!A$4:D$311,4,FALSE)))</f>
      </c>
      <c r="F11" s="150">
        <f t="shared" si="0"/>
      </c>
    </row>
    <row r="12" spans="1:6" ht="12.75">
      <c r="A12" s="54" t="s">
        <v>21</v>
      </c>
      <c r="B12" s="65" t="str">
        <f>IF($A12="","",VLOOKUP($A12,BPU!A$4:D$311,2,FALSE))</f>
        <v>Panneau de chantier </v>
      </c>
      <c r="C12" s="108" t="str">
        <f>IF($A12="","",IF(VLOOKUP($A12,BPU!A$4:D$311,3,FALSE)=0,"",VLOOKUP($A12,BPU!A$4:D$311,3,FALSE)))</f>
        <v>U</v>
      </c>
      <c r="D12" s="176">
        <v>2</v>
      </c>
      <c r="E12" s="134">
        <f>IF(C12="","",IF($A12="","",VLOOKUP($A12,BPU!A$4:D$311,4,FALSE)))</f>
        <v>0</v>
      </c>
      <c r="F12" s="150">
        <f t="shared" si="0"/>
        <v>0</v>
      </c>
    </row>
    <row r="13" spans="1:6" ht="12.75">
      <c r="A13" s="8"/>
      <c r="B13" s="50"/>
      <c r="C13" s="107"/>
      <c r="D13" s="176"/>
      <c r="E13" s="134"/>
      <c r="F13" s="150"/>
    </row>
    <row r="14" spans="1:6" ht="12.75">
      <c r="A14" s="54" t="s">
        <v>23</v>
      </c>
      <c r="B14" s="65" t="str">
        <f>IF($A14="","",VLOOKUP($A14,BPU!A$4:D$311,2,FALSE))</f>
        <v>Continuité de service AEP</v>
      </c>
      <c r="C14" s="108" t="str">
        <f>IF($A14="","",IF(VLOOKUP($A14,BPU!A$4:D$311,3,FALSE)=0,"",VLOOKUP($A14,BPU!A$4:D$311,3,FALSE)))</f>
        <v>F</v>
      </c>
      <c r="D14" s="176">
        <v>1</v>
      </c>
      <c r="E14" s="134">
        <f>IF(C14="","",IF($A14="","",VLOOKUP($A14,BPU!A$4:D$311,4,FALSE)))</f>
        <v>0</v>
      </c>
      <c r="F14" s="150">
        <f>IF(D14&gt;0,D14*E14,"")</f>
        <v>0</v>
      </c>
    </row>
    <row r="15" spans="1:6" ht="12.75">
      <c r="A15" s="8"/>
      <c r="B15" s="50">
        <f>IF($A15="","",VLOOKUP($A15,BPU!A$4:D$311,2,FALSE))</f>
      </c>
      <c r="C15" s="107">
        <f>IF($A15="","",IF(VLOOKUP($A15,BPU!A$4:D$311,3,FALSE)=0,"",VLOOKUP($A15,BPU!A$4:D$311,3,FALSE)))</f>
      </c>
      <c r="D15" s="176"/>
      <c r="E15" s="134">
        <f>IF(C15="","",IF($A15="","",VLOOKUP($A15,BPU!A$4:D$311,4,FALSE)))</f>
      </c>
      <c r="F15" s="150">
        <f>IF(D15&gt;0,D15*E15,"")</f>
      </c>
    </row>
    <row r="16" spans="1:6" ht="12.75">
      <c r="A16" s="38" t="s">
        <v>24</v>
      </c>
      <c r="B16" s="48" t="str">
        <f>IF($A16="","",VLOOKUP($A16,BPU!A$4:D$311,2,FALSE))</f>
        <v>Constats Préalables</v>
      </c>
      <c r="C16" s="109" t="str">
        <f>IF($A16="","",IF(VLOOKUP($A16,BPU!A$4:D$311,3,FALSE)=0,"",VLOOKUP($A16,BPU!A$4:D$311,3,FALSE)))</f>
        <v>F</v>
      </c>
      <c r="D16" s="175">
        <v>1</v>
      </c>
      <c r="E16" s="133">
        <f>IF(C16="","",IF($A16="","",VLOOKUP($A16,BPU!A$4:D$311,4,FALSE)))</f>
        <v>0</v>
      </c>
      <c r="F16" s="149">
        <f t="shared" si="0"/>
        <v>0</v>
      </c>
    </row>
    <row r="17" spans="1:6" ht="12.75">
      <c r="A17" s="11"/>
      <c r="B17" s="50">
        <f>IF($A17="","",VLOOKUP($A17,BPU!A$4:D$311,2,FALSE))</f>
      </c>
      <c r="C17" s="107">
        <f>IF($A17="","",IF(VLOOKUP($A17,BPU!A$4:D$311,3,FALSE)=0,"",VLOOKUP($A17,BPU!A$4:D$311,3,FALSE)))</f>
      </c>
      <c r="D17" s="176"/>
      <c r="E17" s="134">
        <f>IF(C17="","",IF($A17="","",VLOOKUP($A17,BPU!A$4:D$311,4,FALSE)))</f>
      </c>
      <c r="F17" s="150">
        <f t="shared" si="0"/>
      </c>
    </row>
    <row r="18" spans="1:6" ht="12.75">
      <c r="A18" s="38" t="s">
        <v>25</v>
      </c>
      <c r="B18" s="48" t="str">
        <f>IF($A18="","",VLOOKUP($A18,BPU!A$4:D$311,2,FALSE))</f>
        <v>Découpage de la couche de roulement par sciage</v>
      </c>
      <c r="C18" s="109" t="str">
        <f>IF($A18="","",IF(VLOOKUP($A18,BPU!A$4:D$311,3,FALSE)=0,"",VLOOKUP($A18,BPU!A$4:D$311,3,FALSE)))</f>
        <v>ml</v>
      </c>
      <c r="D18" s="175">
        <v>1395</v>
      </c>
      <c r="E18" s="133">
        <f>IF(C18="","",IF($A18="","",VLOOKUP($A18,BPU!A$4:D$311,4,FALSE)))</f>
        <v>0</v>
      </c>
      <c r="F18" s="149">
        <f t="shared" si="0"/>
        <v>0</v>
      </c>
    </row>
    <row r="19" spans="1:6" ht="12.75">
      <c r="A19" s="11"/>
      <c r="B19" s="55">
        <f>IF($A19="","",VLOOKUP($A19,BPU!A$4:D$311,2,FALSE))</f>
      </c>
      <c r="C19" s="107">
        <f>IF($A19="","",IF(VLOOKUP($A19,BPU!A$4:D$311,3,FALSE)=0,"",VLOOKUP($A19,BPU!A$4:D$311,3,FALSE)))</f>
      </c>
      <c r="D19" s="176"/>
      <c r="E19" s="134">
        <f>IF(C19="","",IF($A19="","",VLOOKUP($A19,BPU!A$4:D$311,4,FALSE)))</f>
      </c>
      <c r="F19" s="150">
        <f t="shared" si="0"/>
      </c>
    </row>
    <row r="20" spans="1:6" ht="12.75">
      <c r="A20" s="38" t="s">
        <v>27</v>
      </c>
      <c r="B20" s="48" t="str">
        <f>IF($A20="","",VLOOKUP($A20,BPU!A$4:D$311,2,FALSE))</f>
        <v>Rabotage - Fraisage de revêtement de chaussée et trottoir</v>
      </c>
      <c r="C20" s="109" t="str">
        <f>IF($A20="","",IF(VLOOKUP($A20,BPU!A$4:D$311,3,FALSE)=0,"",VLOOKUP($A20,BPU!A$4:D$311,3,FALSE)))</f>
        <v>ml</v>
      </c>
      <c r="D20" s="175">
        <v>1395</v>
      </c>
      <c r="E20" s="133">
        <f>IF(C20="","",IF($A20="","",VLOOKUP($A20,BPU!A$4:D$311,4,FALSE)))</f>
        <v>0</v>
      </c>
      <c r="F20" s="149">
        <f t="shared" si="0"/>
        <v>0</v>
      </c>
    </row>
    <row r="21" spans="1:6" ht="12.75">
      <c r="A21" s="11"/>
      <c r="B21" s="55">
        <f>IF($A21="","",VLOOKUP($A21,BPU!A$4:D$311,2,FALSE))</f>
      </c>
      <c r="C21" s="107">
        <f>IF($A21="","",IF(VLOOKUP($A21,BPU!A$4:D$311,3,FALSE)=0,"",VLOOKUP($A21,BPU!A$4:D$311,3,FALSE)))</f>
      </c>
      <c r="D21" s="176"/>
      <c r="E21" s="134">
        <f>IF(C21="","",IF($A21="","",VLOOKUP($A21,BPU!A$4:D$311,4,FALSE)))</f>
      </c>
      <c r="F21" s="150">
        <f t="shared" si="0"/>
      </c>
    </row>
    <row r="22" spans="1:6" ht="12.75">
      <c r="A22" s="68" t="s">
        <v>259</v>
      </c>
      <c r="B22" s="48" t="str">
        <f>IF($A22="","",VLOOKUP($A22,BPU!A$4:D$311,2,FALSE))</f>
        <v>Déviation de circulation - Signalisation de chantier</v>
      </c>
      <c r="C22" s="109">
        <f>IF($A22="","",IF(VLOOKUP($A22,BPU!A$4:D$311,3,FALSE)=0,"",VLOOKUP($A22,BPU!A$4:D$311,3,FALSE)))</f>
      </c>
      <c r="D22" s="175"/>
      <c r="E22" s="133">
        <f>IF(C22="","",IF($A22="","",VLOOKUP($A22,BPU!A$4:D$311,4,FALSE)))</f>
      </c>
      <c r="F22" s="149">
        <f t="shared" si="0"/>
      </c>
    </row>
    <row r="23" spans="1:6" ht="12.75">
      <c r="A23" s="8"/>
      <c r="B23" s="50"/>
      <c r="C23" s="107"/>
      <c r="D23" s="176"/>
      <c r="E23" s="134"/>
      <c r="F23" s="150"/>
    </row>
    <row r="24" spans="1:7" ht="12.75">
      <c r="A24" s="54" t="s">
        <v>298</v>
      </c>
      <c r="B24" s="65" t="str">
        <f>IF($A24="","",VLOOKUP($A24,BPU!A$4:D$311,2,FALSE))</f>
        <v>Location de feu de signalisation.</v>
      </c>
      <c r="C24" s="108" t="str">
        <f>IF($A24="","",IF(VLOOKUP($A24,BPU!A$4:D$311,3,FALSE)=0,"",VLOOKUP($A24,BPU!A$4:D$311,3,FALSE)))</f>
        <v>F</v>
      </c>
      <c r="D24" s="176">
        <v>1</v>
      </c>
      <c r="E24" s="134">
        <f>IF(C24="","",IF($A24="","",VLOOKUP($A24,BPU!A$4:D$311,4,FALSE)))</f>
        <v>0</v>
      </c>
      <c r="F24" s="150">
        <f>IF(D24&gt;0,D24*E24,"")</f>
        <v>0</v>
      </c>
      <c r="G24" s="44"/>
    </row>
    <row r="25" spans="1:7" ht="12.75">
      <c r="A25" s="8"/>
      <c r="B25" s="50">
        <f>IF($A25="","",VLOOKUP($A25,BPU!A$4:D$311,2,FALSE))</f>
      </c>
      <c r="C25" s="107">
        <f>IF($A25="","",IF(VLOOKUP($A25,BPU!A$4:D$311,3,FALSE)=0,"",VLOOKUP($A25,BPU!A$4:D$311,3,FALSE)))</f>
      </c>
      <c r="D25" s="176"/>
      <c r="E25" s="134">
        <f>IF(C25="","",IF($A25="","",VLOOKUP($A25,BPU!A$4:D$311,4,FALSE)))</f>
      </c>
      <c r="F25" s="150">
        <f>IF(D25&gt;0,D25*E25,"")</f>
      </c>
      <c r="G25" s="49"/>
    </row>
    <row r="26" spans="1:7" ht="12.75">
      <c r="A26" s="54" t="s">
        <v>299</v>
      </c>
      <c r="B26" s="65" t="str">
        <f>IF($A26="","",VLOOKUP($A26,BPU!A$4:D$311,2,FALSE))</f>
        <v>Signalisation pour déviation de circulation.</v>
      </c>
      <c r="C26" s="108" t="str">
        <f>IF($A26="","",IF(VLOOKUP($A26,BPU!A$4:D$311,3,FALSE)=0,"",VLOOKUP($A26,BPU!A$4:D$311,3,FALSE)))</f>
        <v>F</v>
      </c>
      <c r="D26" s="176">
        <v>1</v>
      </c>
      <c r="E26" s="134">
        <f>IF(C26="","",IF($A26="","",VLOOKUP($A26,BPU!A$4:D$311,4,FALSE)))</f>
        <v>0</v>
      </c>
      <c r="F26" s="150">
        <f>IF(D26&gt;0,D26*E26,"")</f>
        <v>0</v>
      </c>
      <c r="G26" s="44"/>
    </row>
    <row r="27" spans="1:6" ht="13.5" thickBot="1">
      <c r="A27" s="8"/>
      <c r="B27" s="50">
        <f>IF($A27="","",VLOOKUP($A27,BPU!A$4:D$311,2,FALSE))</f>
      </c>
      <c r="C27" s="107">
        <f>IF($A27="","",IF(VLOOKUP($A27,BPU!A$4:D$311,3,FALSE)=0,"",VLOOKUP($A27,BPU!A$4:D$311,3,FALSE)))</f>
      </c>
      <c r="D27" s="176"/>
      <c r="E27" s="134">
        <f>IF(C27="","",IF($A27="","",VLOOKUP($A27,BPU!A$4:D$311,4,FALSE)))</f>
      </c>
      <c r="F27" s="150">
        <f>IF(D27&gt;0,D27*E27,"")</f>
      </c>
    </row>
    <row r="28" spans="1:7" ht="13.5" thickBot="1">
      <c r="A28" s="37">
        <v>2</v>
      </c>
      <c r="B28" s="46" t="str">
        <f>IF($A28="","",VLOOKUP($A28,BPU!A$4:D$311,2,FALSE))</f>
        <v>TERRASSEMENTS</v>
      </c>
      <c r="C28" s="104">
        <f>IF($A28="","",IF(VLOOKUP($A28,BPU!A$4:D$311,3,FALSE)=0,"",VLOOKUP($A28,BPU!A$4:D$311,3,FALSE)))</f>
      </c>
      <c r="D28" s="174"/>
      <c r="E28" s="131">
        <f>IF(C28="","",IF($A28="","",VLOOKUP($A28,BPU!A$4:D$311,4,FALSE)))</f>
      </c>
      <c r="F28" s="147">
        <f t="shared" si="0"/>
      </c>
      <c r="G28" s="116">
        <f>SUM(F29:F52)</f>
        <v>0</v>
      </c>
    </row>
    <row r="29" spans="1:6" ht="12.75">
      <c r="A29" s="14"/>
      <c r="B29" s="57">
        <f>IF($A29="","",VLOOKUP($A29,BPU!A$4:D$311,2,FALSE))</f>
      </c>
      <c r="C29" s="110">
        <f>IF($A29="","",IF(VLOOKUP($A29,BPU!A$4:D$311,3,FALSE)=0,"",VLOOKUP($A29,BPU!A$4:D$311,3,FALSE)))</f>
      </c>
      <c r="D29" s="179"/>
      <c r="E29" s="135">
        <f>IF(C29="","",IF($A29="","",VLOOKUP($A29,BPU!A$4:D$311,4,FALSE)))</f>
      </c>
      <c r="F29" s="151">
        <f t="shared" si="0"/>
      </c>
    </row>
    <row r="30" spans="1:6" ht="12.75">
      <c r="A30" s="38" t="s">
        <v>40</v>
      </c>
      <c r="B30" s="48" t="str">
        <f>IF($A30="","",VLOOKUP($A30,BPU!A$4:D$311,2,FALSE))</f>
        <v>Sondages de reconnaissance et repérage</v>
      </c>
      <c r="C30" s="109" t="str">
        <f>IF($A30="","",IF(VLOOKUP($A30,BPU!A$4:D$311,3,FALSE)=0,"",VLOOKUP($A30,BPU!A$4:D$311,3,FALSE)))</f>
        <v>F</v>
      </c>
      <c r="D30" s="175">
        <v>1</v>
      </c>
      <c r="E30" s="133">
        <f>IF(C30="","",IF($A30="","",VLOOKUP($A30,BPU!A$4:D$311,4,FALSE)))</f>
        <v>0</v>
      </c>
      <c r="F30" s="149">
        <f t="shared" si="0"/>
        <v>0</v>
      </c>
    </row>
    <row r="31" spans="1:6" ht="12.75">
      <c r="A31" s="8"/>
      <c r="B31" s="50">
        <f>IF($A31="","",VLOOKUP($A31,BPU!A$4:D$311,2,FALSE))</f>
      </c>
      <c r="C31" s="107">
        <f>IF($A31="","",IF(VLOOKUP($A31,BPU!A$4:D$311,3,FALSE)=0,"",VLOOKUP($A31,BPU!A$4:D$311,3,FALSE)))</f>
      </c>
      <c r="D31" s="176"/>
      <c r="E31" s="134">
        <f>IF(C31="","",IF($A31="","",VLOOKUP($A31,BPU!A$4:D$311,4,FALSE)))</f>
      </c>
      <c r="F31" s="150">
        <f t="shared" si="0"/>
      </c>
    </row>
    <row r="32" spans="1:6" ht="12.75">
      <c r="A32" s="38" t="s">
        <v>55</v>
      </c>
      <c r="B32" s="48" t="str">
        <f>IF($A32="","",VLOOKUP($A32,BPU!A$4:D$311,2,FALSE))</f>
        <v>Terrassement en tranchée</v>
      </c>
      <c r="C32" s="109">
        <f>IF($A32="","",IF(VLOOKUP($A32,BPU!A$4:D$311,3,FALSE)=0,"",VLOOKUP($A32,BPU!A$4:D$311,3,FALSE)))</f>
      </c>
      <c r="D32" s="175"/>
      <c r="E32" s="133">
        <f>IF(C32="","",IF($A32="","",VLOOKUP($A32,BPU!A$4:D$311,4,FALSE)))</f>
      </c>
      <c r="F32" s="149">
        <f t="shared" si="0"/>
      </c>
    </row>
    <row r="33" spans="1:6" ht="12.75">
      <c r="A33" s="8"/>
      <c r="B33" s="50">
        <f>IF($A33="","",VLOOKUP($A33,BPU!A$4:D$311,2,FALSE))</f>
      </c>
      <c r="C33" s="107">
        <f>IF($A33="","",IF(VLOOKUP($A33,BPU!A$4:D$311,3,FALSE)=0,"",VLOOKUP($A33,BPU!A$4:D$311,3,FALSE)))</f>
      </c>
      <c r="D33" s="176"/>
      <c r="E33" s="134">
        <f>IF(C33="","",IF($A33="","",VLOOKUP($A33,BPU!A$4:D$311,4,FALSE)))</f>
      </c>
      <c r="F33" s="150">
        <f t="shared" si="0"/>
      </c>
    </row>
    <row r="34" spans="1:6" ht="12.75">
      <c r="A34" s="54" t="s">
        <v>61</v>
      </c>
      <c r="B34" s="65" t="str">
        <f>IF($A34="","",VLOOKUP($A34,BPU!A$4:D$311,2,FALSE))</f>
        <v>Terrain de toutes natures exécuté à l'engin mécanique</v>
      </c>
      <c r="C34" s="108" t="str">
        <f>IF($A34="","",IF(VLOOKUP($A34,BPU!A$4:D$311,3,FALSE)=0,"",VLOOKUP($A34,BPU!A$4:D$311,3,FALSE)))</f>
        <v>ml</v>
      </c>
      <c r="D34" s="176">
        <v>1395</v>
      </c>
      <c r="E34" s="134">
        <f>IF(C34="","",IF($A34="","",VLOOKUP($A34,BPU!A$4:D$311,4,FALSE)))</f>
        <v>0</v>
      </c>
      <c r="F34" s="150">
        <f t="shared" si="0"/>
        <v>0</v>
      </c>
    </row>
    <row r="35" spans="1:6" ht="12.75">
      <c r="A35" s="38" t="s">
        <v>300</v>
      </c>
      <c r="B35" s="48" t="str">
        <f>IF($A35="","",VLOOKUP($A35,BPU!A$4:D$311,2,FALSE))</f>
        <v>Évacuation des déblais non utilisés</v>
      </c>
      <c r="C35" s="109" t="str">
        <f>IF($A35="","",IF(VLOOKUP($A35,BPU!A$4:D$311,3,FALSE)=0,"",VLOOKUP($A35,BPU!A$4:D$311,3,FALSE)))</f>
        <v>ml</v>
      </c>
      <c r="D35" s="175">
        <v>1395</v>
      </c>
      <c r="E35" s="133">
        <f>IF(C35="","",IF($A35="","",VLOOKUP($A35,BPU!A$4:D$311,4,FALSE)))</f>
        <v>0</v>
      </c>
      <c r="F35" s="149">
        <f>IF(D35&gt;0,D35*E35,"")</f>
        <v>0</v>
      </c>
    </row>
    <row r="36" spans="1:6" ht="12.75">
      <c r="A36" s="8"/>
      <c r="B36" s="50"/>
      <c r="C36" s="107"/>
      <c r="D36" s="176"/>
      <c r="E36" s="134"/>
      <c r="F36" s="150"/>
    </row>
    <row r="37" spans="1:6" ht="12.75">
      <c r="A37" s="69" t="s">
        <v>263</v>
      </c>
      <c r="B37" s="64" t="str">
        <f>IF($A37="","",VLOOKUP($A37,BPU!A$4:D$311,2,FALSE))</f>
        <v>Soutènement et blindage des fouilles</v>
      </c>
      <c r="C37" s="85">
        <f>IF($A37="","",IF(VLOOKUP($A37,BPU!A$4:D$311,3,FALSE)=0,"",VLOOKUP($A37,BPU!A$4:D$311,3,FALSE)))</f>
      </c>
      <c r="D37" s="7"/>
      <c r="E37" s="7">
        <f>IF(C37="","",IF($A37="","",VLOOKUP($A37,BPU!A$4:D$311,4,FALSE)))</f>
      </c>
      <c r="F37" s="253">
        <f>IF(D37&gt;0,D37*E37,"")</f>
      </c>
    </row>
    <row r="38" spans="1:6" ht="12.75">
      <c r="A38" s="16"/>
      <c r="B38" s="55"/>
      <c r="C38" s="88"/>
      <c r="D38" s="12"/>
      <c r="E38" s="249"/>
      <c r="F38" s="254"/>
    </row>
    <row r="39" spans="1:7" ht="12.75">
      <c r="A39" s="54" t="s">
        <v>301</v>
      </c>
      <c r="B39" s="65" t="str">
        <f>IF($A39="","",VLOOKUP($A39,BPU!A$4:D$311,2,FALSE))</f>
        <v>Pour un blindage de type caisson, yc réhausse</v>
      </c>
      <c r="C39" s="108" t="str">
        <f>IF($A39="","",IF(VLOOKUP($A39,BPU!A$4:D$311,3,FALSE)=0,"",VLOOKUP($A39,BPU!A$4:D$311,3,FALSE)))</f>
        <v>ml</v>
      </c>
      <c r="D39" s="176">
        <v>1395</v>
      </c>
      <c r="E39" s="250">
        <f>IF(C39="","",IF($A39="","",VLOOKUP($A39,BPU!A$4:D$311,4,FALSE)))</f>
        <v>0</v>
      </c>
      <c r="F39" s="150">
        <f>IF(D39&gt;0,D39*E39,"")</f>
        <v>0</v>
      </c>
      <c r="G39" s="44"/>
    </row>
    <row r="40" spans="1:7" ht="12.75">
      <c r="A40" s="54" t="s">
        <v>302</v>
      </c>
      <c r="B40" s="65" t="str">
        <f>IF($A40="","",VLOOKUP($A40,BPU!A$4:D$311,2,FALSE))</f>
        <v>Pour un blindage de type double glissière</v>
      </c>
      <c r="C40" s="108" t="str">
        <f>IF($A40="","",IF(VLOOKUP($A40,BPU!A$4:D$311,3,FALSE)=0,"",VLOOKUP($A40,BPU!A$4:D$311,3,FALSE)))</f>
        <v>ml</v>
      </c>
      <c r="D40" s="176">
        <v>1395</v>
      </c>
      <c r="E40" s="250">
        <f>IF(C40="","",IF($A40="","",VLOOKUP($A40,BPU!A$4:D$311,4,FALSE)))</f>
        <v>0</v>
      </c>
      <c r="F40" s="150">
        <f>IF(D40&gt;0,D40*E40,"")</f>
        <v>0</v>
      </c>
      <c r="G40" s="44"/>
    </row>
    <row r="41" spans="1:6" ht="12.75">
      <c r="A41" s="8"/>
      <c r="B41" s="50"/>
      <c r="C41" s="86"/>
      <c r="D41" s="51"/>
      <c r="E41" s="251"/>
      <c r="F41" s="254"/>
    </row>
    <row r="42" spans="1:6" ht="25.5">
      <c r="A42" s="38" t="s">
        <v>63</v>
      </c>
      <c r="B42" s="64" t="str">
        <f>IF($A42="","",VLOOKUP($A42,BPU!A$4:D$311,2,FALSE))</f>
        <v>Remblayage des tranchées et fouilles avec des matériaux d'apport</v>
      </c>
      <c r="C42" s="106">
        <f>IF($A42="","",IF(VLOOKUP($A42,BPU!A$4:D$311,3,FALSE)=0,"",VLOOKUP($A42,BPU!A$4:D$311,3,FALSE)))</f>
      </c>
      <c r="D42" s="175"/>
      <c r="E42" s="133">
        <f>IF(C42="","",IF($A42="","",VLOOKUP($A42,BPU!A$4:D$311,4,FALSE)))</f>
      </c>
      <c r="F42" s="149">
        <f t="shared" si="0"/>
      </c>
    </row>
    <row r="43" spans="1:6" ht="12.75">
      <c r="A43" s="8"/>
      <c r="B43" s="50">
        <f>IF($A43="","",VLOOKUP($A43,BPU!A$4:D$311,2,FALSE))</f>
      </c>
      <c r="C43" s="107">
        <f>IF($A43="","",IF(VLOOKUP($A43,BPU!A$4:D$311,3,FALSE)=0,"",VLOOKUP($A43,BPU!A$4:D$311,3,FALSE)))</f>
      </c>
      <c r="D43" s="176"/>
      <c r="E43" s="134">
        <f>IF(C43="","",IF($A43="","",VLOOKUP($A43,BPU!A$4:D$311,4,FALSE)))</f>
      </c>
      <c r="F43" s="150">
        <f t="shared" si="0"/>
      </c>
    </row>
    <row r="44" spans="1:6" ht="12.75">
      <c r="A44" s="54" t="s">
        <v>232</v>
      </c>
      <c r="B44" s="65" t="str">
        <f>IF($A44="","",VLOOKUP($A44,BPU!A$4:D$311,2,FALSE))</f>
        <v>Sable</v>
      </c>
      <c r="C44" s="108" t="str">
        <f>IF($A44="","",IF(VLOOKUP($A44,BPU!A$4:D$311,3,FALSE)=0,"",VLOOKUP($A44,BPU!A$4:D$311,3,FALSE)))</f>
        <v>ml</v>
      </c>
      <c r="D44" s="176">
        <v>1395</v>
      </c>
      <c r="E44" s="134">
        <f>IF(C44="","",IF($A44="","",VLOOKUP($A44,BPU!A$4:D$311,4,FALSE)))</f>
        <v>0</v>
      </c>
      <c r="F44" s="150">
        <f t="shared" si="0"/>
        <v>0</v>
      </c>
    </row>
    <row r="45" spans="1:6" ht="12.75">
      <c r="A45" s="54" t="s">
        <v>233</v>
      </c>
      <c r="B45" s="65" t="str">
        <f>IF($A45="","",VLOOKUP($A45,BPU!A$4:D$311,2,FALSE))</f>
        <v>Grain de riz</v>
      </c>
      <c r="C45" s="108" t="str">
        <f>IF($A45="","",IF(VLOOKUP($A45,BPU!A$4:D$311,3,FALSE)=0,"",VLOOKUP($A45,BPU!A$4:D$311,3,FALSE)))</f>
        <v>ml</v>
      </c>
      <c r="D45" s="176">
        <v>1395</v>
      </c>
      <c r="E45" s="134">
        <f>IF(C45="","",IF($A45="","",VLOOKUP($A45,BPU!A$4:D$311,4,FALSE)))</f>
        <v>0</v>
      </c>
      <c r="F45" s="150">
        <f t="shared" si="0"/>
        <v>0</v>
      </c>
    </row>
    <row r="46" spans="1:6" ht="12.75">
      <c r="A46" s="54" t="s">
        <v>234</v>
      </c>
      <c r="B46" s="65" t="str">
        <f>IF($A46="","",VLOOKUP($A46,BPU!A$4:D$311,2,FALSE))</f>
        <v>Grave tout-venant 0/80</v>
      </c>
      <c r="C46" s="108" t="str">
        <f>IF($A46="","",IF(VLOOKUP($A46,BPU!A$4:D$311,3,FALSE)=0,"",VLOOKUP($A46,BPU!A$4:D$311,3,FALSE)))</f>
        <v>ml</v>
      </c>
      <c r="D46" s="176">
        <v>1395</v>
      </c>
      <c r="E46" s="134">
        <f>IF(C46="","",IF($A46="","",VLOOKUP($A46,BPU!A$4:D$311,4,FALSE)))</f>
        <v>0</v>
      </c>
      <c r="F46" s="150">
        <f t="shared" si="0"/>
        <v>0</v>
      </c>
    </row>
    <row r="47" spans="1:6" ht="12.75">
      <c r="A47" s="54" t="s">
        <v>235</v>
      </c>
      <c r="B47" s="65" t="str">
        <f>IF($A47="","",VLOOKUP($A47,BPU!A$4:D$311,2,FALSE))</f>
        <v>GNT 0/20 ou 0/31.5</v>
      </c>
      <c r="C47" s="108" t="str">
        <f>IF($A47="","",IF(VLOOKUP($A47,BPU!A$4:D$311,3,FALSE)=0,"",VLOOKUP($A47,BPU!A$4:D$311,3,FALSE)))</f>
        <v>ml</v>
      </c>
      <c r="D47" s="176">
        <v>1395</v>
      </c>
      <c r="E47" s="134">
        <f>IF(C47="","",IF($A47="","",VLOOKUP($A47,BPU!A$4:D$311,4,FALSE)))</f>
        <v>0</v>
      </c>
      <c r="F47" s="150">
        <f t="shared" si="0"/>
        <v>0</v>
      </c>
    </row>
    <row r="48" spans="1:6" ht="12.75">
      <c r="A48" s="8"/>
      <c r="B48" s="50">
        <f>IF($A48="","",VLOOKUP($A48,BPU!A$4:D$311,2,FALSE))</f>
      </c>
      <c r="C48" s="107">
        <f>IF($A48="","",IF(VLOOKUP($A48,BPU!A$4:D$311,3,FALSE)=0,"",VLOOKUP($A48,BPU!A$4:D$311,3,FALSE)))</f>
      </c>
      <c r="D48" s="176"/>
      <c r="E48" s="134">
        <f>IF(C48="","",IF($A48="","",VLOOKUP($A48,BPU!A$4:D$311,4,FALSE)))</f>
      </c>
      <c r="F48" s="150">
        <f t="shared" si="0"/>
      </c>
    </row>
    <row r="49" spans="1:6" ht="12.75">
      <c r="A49" s="38" t="s">
        <v>64</v>
      </c>
      <c r="B49" s="64" t="str">
        <f>IF($A49="","",VLOOKUP($A49,BPU!A$4:D$311,2,FALSE))</f>
        <v>Géotextile</v>
      </c>
      <c r="C49" s="106" t="str">
        <f>IF($A49="","",IF(VLOOKUP($A49,BPU!A$4:D$311,3,FALSE)=0,"",VLOOKUP($A49,BPU!A$4:D$311,3,FALSE)))</f>
        <v>ml</v>
      </c>
      <c r="D49" s="175">
        <v>1395</v>
      </c>
      <c r="E49" s="133">
        <f>IF(C49="","",IF($A49="","",VLOOKUP($A49,BPU!A$4:D$311,4,FALSE)))</f>
        <v>0</v>
      </c>
      <c r="F49" s="149">
        <f t="shared" si="0"/>
        <v>0</v>
      </c>
    </row>
    <row r="50" spans="1:6" ht="12.75">
      <c r="A50" s="8"/>
      <c r="B50" s="50"/>
      <c r="C50" s="107"/>
      <c r="D50" s="176"/>
      <c r="E50" s="134"/>
      <c r="F50" s="150"/>
    </row>
    <row r="51" spans="1:6" ht="12.75">
      <c r="A51" s="38" t="s">
        <v>65</v>
      </c>
      <c r="B51" s="64" t="str">
        <f>IF($A51="","",VLOOKUP($A51,BPU!A$4:D$311,2,FALSE))</f>
        <v>Fourniture et mise en place de grillage avertisseur</v>
      </c>
      <c r="C51" s="106" t="str">
        <f>IF($A51="","",IF(VLOOKUP($A51,BPU!A$4:D$311,3,FALSE)=0,"",VLOOKUP($A51,BPU!A$4:D$311,3,FALSE)))</f>
        <v>ml</v>
      </c>
      <c r="D51" s="175">
        <v>1395</v>
      </c>
      <c r="E51" s="133">
        <f>IF(C51="","",IF($A51="","",VLOOKUP($A51,BPU!A$4:D$311,4,FALSE)))</f>
        <v>0</v>
      </c>
      <c r="F51" s="149">
        <f>IF(D51&gt;0,D51*E51,"")</f>
        <v>0</v>
      </c>
    </row>
    <row r="52" spans="1:6" ht="13.5" thickBot="1">
      <c r="A52" s="8"/>
      <c r="B52" s="50">
        <f>IF($A52="","",VLOOKUP($A52,BPU!A$4:D$311,2,FALSE))</f>
      </c>
      <c r="C52" s="107">
        <f>IF($A52="","",IF(VLOOKUP($A52,BPU!A$4:D$311,3,FALSE)=0,"",VLOOKUP($A52,BPU!A$4:D$311,3,FALSE)))</f>
      </c>
      <c r="D52" s="176"/>
      <c r="E52" s="134">
        <f>IF(C52="","",IF($A52="","",VLOOKUP($A52,BPU!A$4:D$311,4,FALSE)))</f>
      </c>
      <c r="F52" s="150">
        <f t="shared" si="0"/>
      </c>
    </row>
    <row r="53" spans="1:7" ht="20.25" customHeight="1" thickBot="1">
      <c r="A53" s="37">
        <v>3</v>
      </c>
      <c r="B53" s="46" t="str">
        <f>IF($A53="","",VLOOKUP($A53,BPU!A$4:D$311,2,FALSE))</f>
        <v>ELIMINATION DES VENUES D'EAU</v>
      </c>
      <c r="C53" s="104">
        <f>IF($A53="","",IF(VLOOKUP($A53,BPU!A$4:D$311,3,FALSE)=0,"",VLOOKUP($A53,BPU!A$4:D$311,3,FALSE)))</f>
      </c>
      <c r="D53" s="174"/>
      <c r="E53" s="131">
        <f>IF(C53="","",IF($A53="","",VLOOKUP($A53,BPU!A$4:D$311,4,FALSE)))</f>
      </c>
      <c r="F53" s="147">
        <f t="shared" si="0"/>
      </c>
      <c r="G53" s="116">
        <f>SUM(F54:F62)</f>
        <v>0</v>
      </c>
    </row>
    <row r="54" spans="1:6" ht="12.75" customHeight="1">
      <c r="A54" s="56"/>
      <c r="B54" s="52">
        <f>IF($A54="","",VLOOKUP($A54,BPU!A$4:D$311,2,FALSE))</f>
      </c>
      <c r="C54" s="107">
        <f>IF($A54="","",IF(VLOOKUP($A54,BPU!A$4:D$311,3,FALSE)=0,"",VLOOKUP($A54,BPU!A$4:D$311,3,FALSE)))</f>
      </c>
      <c r="D54" s="176"/>
      <c r="E54" s="134">
        <f>IF(C54="","",IF($A54="","",VLOOKUP($A54,BPU!A$4:D$311,4,FALSE)))</f>
      </c>
      <c r="F54" s="150">
        <f>IF(D54&gt;0,D54*E54,"")</f>
      </c>
    </row>
    <row r="55" spans="1:6" ht="12.75">
      <c r="A55" s="38" t="s">
        <v>74</v>
      </c>
      <c r="B55" s="64" t="str">
        <f>IF($A55="","",VLOOKUP($A55,BPU!A$4:D$311,2,FALSE))</f>
        <v>Drainage du fond de fouille</v>
      </c>
      <c r="C55" s="106">
        <f>IF($A55="","",IF(VLOOKUP($A55,BPU!A$4:D$311,3,FALSE)=0,"",VLOOKUP($A55,BPU!A$4:D$311,3,FALSE)))</f>
      </c>
      <c r="D55" s="175"/>
      <c r="E55" s="133">
        <f>IF(C55="","",IF($A55="","",VLOOKUP($A55,BPU!A$4:D$311,4,FALSE)))</f>
      </c>
      <c r="F55" s="149">
        <f>IF(D55&gt;0,D55*E55,"")</f>
      </c>
    </row>
    <row r="56" spans="1:7" ht="12.75" customHeight="1">
      <c r="A56" s="19"/>
      <c r="B56" s="58">
        <f>IF($A56="","",VLOOKUP($A56,BPU!A$4:D$311,2,FALSE))</f>
      </c>
      <c r="C56" s="86">
        <f>IF($A56="","",IF(VLOOKUP($A56,BPU!A$4:D$311,3,FALSE)=0,"",VLOOKUP($A56,BPU!A$4:D$311,3,FALSE)))</f>
      </c>
      <c r="D56" s="181"/>
      <c r="E56" s="167">
        <f>IF(C56="","",IF($A56="","",VLOOKUP($A56,BPU!A$4:D$311,4,FALSE)))</f>
      </c>
      <c r="F56" s="156">
        <f>IF(D56&gt;0,D56*E56,"")</f>
      </c>
      <c r="G56" s="44"/>
    </row>
    <row r="57" spans="1:7" ht="12.75">
      <c r="A57" s="54" t="s">
        <v>75</v>
      </c>
      <c r="B57" s="65" t="str">
        <f>IF($A57="","",VLOOKUP($A57,BPU!A$4:D$311,2,FALSE))</f>
        <v>Fourniture et pose de drain polychlorure de vinyle.</v>
      </c>
      <c r="C57" s="86">
        <f>IF($A57="","",IF(VLOOKUP($A57,BPU!A$4:D$311,3,FALSE)=0,"",VLOOKUP($A57,BPU!A$4:D$311,3,FALSE)))</f>
      </c>
      <c r="D57" s="176"/>
      <c r="E57" s="167">
        <f>IF(C57="","",IF($A57="","",VLOOKUP($A57,BPU!A$4:D$311,4,FALSE)))</f>
      </c>
      <c r="F57" s="156">
        <f>IF(D57&gt;0,D57*E57,"")</f>
      </c>
      <c r="G57" s="44"/>
    </row>
    <row r="58" spans="1:7" ht="12.75">
      <c r="A58" s="20" t="s">
        <v>77</v>
      </c>
      <c r="B58" s="59" t="str">
        <f>IF($A58="","",VLOOKUP($A58,BPU!A$4:D$311,2,FALSE))</f>
        <v>DN 110</v>
      </c>
      <c r="C58" s="86" t="str">
        <f>IF($A58="","",IF(VLOOKUP($A58,BPU!A$4:D$311,3,FALSE)=0,"",VLOOKUP($A58,BPU!A$4:D$311,3,FALSE)))</f>
        <v>ml</v>
      </c>
      <c r="D58" s="176">
        <v>1200</v>
      </c>
      <c r="E58" s="167">
        <f>IF(C58="","",IF($A58="","",VLOOKUP($A58,BPU!A$4:D$311,4,FALSE)))</f>
        <v>0</v>
      </c>
      <c r="F58" s="156">
        <f>IF(D58&gt;0,D58*E58,"")</f>
        <v>0</v>
      </c>
      <c r="G58" s="44"/>
    </row>
    <row r="59" spans="1:7" ht="12.75">
      <c r="A59" s="20"/>
      <c r="B59" s="59">
        <f>IF($A59="","",VLOOKUP($A59,BPU!A$4:D$311,2,FALSE))</f>
      </c>
      <c r="C59" s="100">
        <f>IF($A59="","",IF(VLOOKUP($A59,BPU!A$4:D$311,3,FALSE)=0,"",VLOOKUP($A59,BPU!A$4:D$311,3,FALSE)))</f>
      </c>
      <c r="D59" s="176"/>
      <c r="E59" s="167">
        <f>IF(C59="","",IF($A59="","",VLOOKUP($A59,BPU!A$4:D$311,4,FALSE)))</f>
      </c>
      <c r="F59" s="156">
        <f>IF(D59&gt;0,D59*E59,"")</f>
      </c>
      <c r="G59" s="44"/>
    </row>
    <row r="60" spans="1:6" ht="12.75" customHeight="1">
      <c r="A60" s="38" t="s">
        <v>78</v>
      </c>
      <c r="B60" s="64" t="str">
        <f>IF($A60="","",VLOOKUP($A60,BPU!A$4:D$311,2,FALSE))</f>
        <v>Pompage</v>
      </c>
      <c r="C60" s="106">
        <f>IF($A60="","",IF(VLOOKUP($A60,BPU!A$4:D$311,3,FALSE)=0,"",VLOOKUP($A60,BPU!A$4:D$311,3,FALSE)))</f>
      </c>
      <c r="D60" s="175"/>
      <c r="E60" s="133">
        <f>IF(C60="","",IF($A60="","",VLOOKUP($A60,BPU!A$4:D$311,4,FALSE)))</f>
      </c>
      <c r="F60" s="149">
        <f t="shared" si="0"/>
      </c>
    </row>
    <row r="61" spans="1:6" ht="12.75" customHeight="1">
      <c r="A61" s="54" t="s">
        <v>82</v>
      </c>
      <c r="B61" s="65" t="str">
        <f>IF($A61="","",VLOOKUP($A61,BPU!A$4:D$311,2,FALSE))</f>
        <v>Pompe d'un débit de 50 m3/h &lt; Débit =&lt; 100 m3/h.</v>
      </c>
      <c r="C61" s="108" t="str">
        <f>IF($A61="","",IF(VLOOKUP($A61,BPU!A$4:D$311,3,FALSE)=0,"",VLOOKUP($A61,BPU!A$4:D$311,3,FALSE)))</f>
        <v>F</v>
      </c>
      <c r="D61" s="176">
        <v>1</v>
      </c>
      <c r="E61" s="134">
        <f>IF(C61="","",IF($A61="","",VLOOKUP($A61,BPU!A$4:D$311,4,FALSE)))</f>
        <v>0</v>
      </c>
      <c r="F61" s="150">
        <f t="shared" si="0"/>
        <v>0</v>
      </c>
    </row>
    <row r="62" spans="1:6" ht="12.75" customHeight="1" thickBot="1">
      <c r="A62" s="56"/>
      <c r="B62" s="52">
        <f>IF($A62="","",VLOOKUP($A62,BPU!A$4:D$311,2,FALSE))</f>
      </c>
      <c r="C62" s="107">
        <f>IF($A62="","",IF(VLOOKUP($A62,BPU!A$4:D$311,3,FALSE)=0,"",VLOOKUP($A62,BPU!A$4:D$311,3,FALSE)))</f>
      </c>
      <c r="D62" s="176"/>
      <c r="E62" s="134">
        <f>IF(C62="","",IF($A62="","",VLOOKUP($A62,BPU!A$4:D$311,4,FALSE)))</f>
      </c>
      <c r="F62" s="150">
        <f t="shared" si="0"/>
      </c>
    </row>
    <row r="63" spans="1:7" ht="13.5" thickBot="1">
      <c r="A63" s="37">
        <v>4</v>
      </c>
      <c r="B63" s="46" t="str">
        <f>IF($A63="","",VLOOKUP($A63,BPU!A$4:D$311,2,FALSE))</f>
        <v>CONDUITES</v>
      </c>
      <c r="C63" s="104">
        <f>IF($A63="","",IF(VLOOKUP($A63,BPU!A$4:D$311,3,FALSE)=0,"",VLOOKUP($A63,BPU!A$4:D$311,3,FALSE)))</f>
      </c>
      <c r="D63" s="174"/>
      <c r="E63" s="131">
        <f>IF(C63="","",IF($A63="","",VLOOKUP($A63,BPU!A$4:D$311,4,FALSE)))</f>
      </c>
      <c r="F63" s="147">
        <f t="shared" si="0"/>
      </c>
      <c r="G63" s="116">
        <f>SUM(F64:F78)</f>
        <v>0</v>
      </c>
    </row>
    <row r="64" spans="1:6" ht="12.75">
      <c r="A64" s="8"/>
      <c r="B64" s="50">
        <f>IF($A64="","",VLOOKUP($A64,BPU!A$4:D$311,2,FALSE))</f>
      </c>
      <c r="C64" s="107">
        <f>IF($A64="","",IF(VLOOKUP($A64,BPU!A$4:D$311,3,FALSE)=0,"",VLOOKUP($A64,BPU!A$4:D$311,3,FALSE)))</f>
      </c>
      <c r="D64" s="176"/>
      <c r="E64" s="134">
        <f>IF(C64="","",IF($A64="","",VLOOKUP($A64,BPU!A$4:D$311,4,FALSE)))</f>
      </c>
      <c r="F64" s="150">
        <f t="shared" si="0"/>
      </c>
    </row>
    <row r="65" spans="1:6" ht="12.75">
      <c r="A65" s="38" t="s">
        <v>86</v>
      </c>
      <c r="B65" s="64" t="str">
        <f>IF($A65="","",VLOOKUP($A65,BPU!A$4:D$311,2,FALSE))</f>
        <v>Conduites en polyéthylène - Haute densité</v>
      </c>
      <c r="C65" s="106">
        <f>IF($A65="","",IF(VLOOKUP($A65,BPU!A$4:D$311,3,FALSE)=0,"",VLOOKUP($A65,BPU!A$4:D$311,3,FALSE)))</f>
      </c>
      <c r="D65" s="175"/>
      <c r="E65" s="133">
        <f>IF(C65="","",IF($A65="","",VLOOKUP($A65,BPU!A$4:D$311,4,FALSE)))</f>
      </c>
      <c r="F65" s="149">
        <f t="shared" si="0"/>
      </c>
    </row>
    <row r="66" spans="1:6" ht="12.75">
      <c r="A66" s="11"/>
      <c r="B66" s="58">
        <f>IF($A66="","",VLOOKUP($A66,BPU!A$4:D$311,2,FALSE))</f>
      </c>
      <c r="C66" s="107">
        <f>IF($A66="","",IF(VLOOKUP($A66,BPU!A$4:D$311,3,FALSE)=0,"",VLOOKUP($A66,BPU!A$4:D$311,3,FALSE)))</f>
      </c>
      <c r="D66" s="180"/>
      <c r="E66" s="136">
        <f>IF(C66="","",IF($A66="","",VLOOKUP($A66,BPU!A$4:D$311,4,FALSE)))</f>
      </c>
      <c r="F66" s="152">
        <f t="shared" si="0"/>
      </c>
    </row>
    <row r="67" spans="1:6" ht="12.75" customHeight="1">
      <c r="A67" s="54" t="s">
        <v>87</v>
      </c>
      <c r="B67" s="65" t="str">
        <f>IF($A67="","",VLOOKUP($A67,BPU!A$4:D$311,2,FALSE))</f>
        <v>Fourniture et pose en tranchée ouverte et épreuves de conduites en polyéthylène haute densité sous pression PN 16 bars suivant prescriptions CCTP.</v>
      </c>
      <c r="C67" s="108">
        <f>IF($A67="","",IF(VLOOKUP($A67,BPU!A$4:D$311,3,FALSE)=0,"",VLOOKUP($A67,BPU!A$4:D$311,3,FALSE)))</f>
      </c>
      <c r="D67" s="176"/>
      <c r="E67" s="134">
        <f>IF(C67="","",IF($A67="","",VLOOKUP($A67,BPU!A$4:D$311,4,FALSE)))</f>
      </c>
      <c r="F67" s="150">
        <f t="shared" si="0"/>
      </c>
    </row>
    <row r="68" spans="1:6" s="98" customFormat="1" ht="12.75">
      <c r="A68" s="20" t="s">
        <v>88</v>
      </c>
      <c r="B68" s="52" t="str">
        <f>IF($A68="","",VLOOKUP($A68,BPU!A$4:D$311,2,FALSE))</f>
        <v>En DN 250 mm</v>
      </c>
      <c r="C68" s="107" t="str">
        <f>IF($A68="","",IF(VLOOKUP($A68,BPU!A$4:D$311,3,FALSE)=0,"",VLOOKUP($A68,BPU!A$4:D$311,3,FALSE)))</f>
        <v>ml</v>
      </c>
      <c r="D68" s="176">
        <v>1200</v>
      </c>
      <c r="E68" s="134">
        <f>IF(C68="","",IF($A68="","",VLOOKUP($A68,BPU!A$4:D$311,4,FALSE)))</f>
        <v>0</v>
      </c>
      <c r="F68" s="150">
        <f t="shared" si="0"/>
        <v>0</v>
      </c>
    </row>
    <row r="69" spans="1:6" ht="12.75">
      <c r="A69" s="8"/>
      <c r="B69" s="58">
        <f>IF($A69="","",VLOOKUP($A69,BPU!A$4:D$311,2,FALSE))</f>
      </c>
      <c r="C69" s="107">
        <f>IF($A69="","",IF(VLOOKUP($A69,BPU!A$4:D$311,3,FALSE)=0,"",VLOOKUP($A69,BPU!A$4:D$311,3,FALSE)))</f>
      </c>
      <c r="D69" s="180"/>
      <c r="E69" s="136">
        <f>IF(C69="","",IF($A69="","",VLOOKUP($A69,BPU!A$4:D$311,4,FALSE)))</f>
      </c>
      <c r="F69" s="152">
        <f t="shared" si="0"/>
      </c>
    </row>
    <row r="70" spans="1:6" ht="12.75">
      <c r="A70" s="38" t="s">
        <v>94</v>
      </c>
      <c r="B70" s="64" t="str">
        <f>IF($A70="","",VLOOKUP($A70,BPU!A$4:D$311,2,FALSE))</f>
        <v>Conduite en polychlorure de vinyle</v>
      </c>
      <c r="C70" s="106">
        <f>IF($A70="","",IF(VLOOKUP($A70,BPU!A$4:D$311,3,FALSE)=0,"",VLOOKUP($A70,BPU!A$4:D$311,3,FALSE)))</f>
      </c>
      <c r="D70" s="175"/>
      <c r="E70" s="133">
        <f>IF(C70="","",IF($A70="","",VLOOKUP($A70,BPU!A$4:D$311,4,FALSE)))</f>
      </c>
      <c r="F70" s="149">
        <f t="shared" si="0"/>
      </c>
    </row>
    <row r="71" spans="1:6" ht="12.75">
      <c r="A71" s="11"/>
      <c r="B71" s="58">
        <f>IF($A71="","",VLOOKUP($A71,BPU!A$4:D$311,2,FALSE))</f>
      </c>
      <c r="C71" s="107">
        <f>IF($A71="","",IF(VLOOKUP($A71,BPU!A$4:D$311,3,FALSE)=0,"",VLOOKUP($A71,BPU!A$4:D$311,3,FALSE)))</f>
      </c>
      <c r="D71" s="180"/>
      <c r="E71" s="136">
        <f>IF(C71="","",IF($A71="","",VLOOKUP($A71,BPU!A$4:D$311,4,FALSE)))</f>
      </c>
      <c r="F71" s="152">
        <f t="shared" si="0"/>
      </c>
    </row>
    <row r="72" spans="1:6" ht="12.75" customHeight="1">
      <c r="A72" s="54" t="s">
        <v>95</v>
      </c>
      <c r="B72" s="65" t="str">
        <f>IF($A72="","",VLOOKUP($A72,BPU!A$4:D$311,2,FALSE))</f>
        <v>Fourniture et pose en tranchée ouverte et épreuves de conduites en PVC sous pression PN 16 bars suivant prescriptions CCTP.</v>
      </c>
      <c r="C72" s="108">
        <f>IF($A72="","",IF(VLOOKUP($A72,BPU!A$4:D$311,3,FALSE)=0,"",VLOOKUP($A72,BPU!A$4:D$311,3,FALSE)))</f>
      </c>
      <c r="D72" s="176"/>
      <c r="E72" s="134">
        <f>IF(C72="","",IF($A72="","",VLOOKUP($A72,BPU!A$4:D$311,4,FALSE)))</f>
      </c>
      <c r="F72" s="150">
        <f t="shared" si="0"/>
      </c>
    </row>
    <row r="73" spans="1:6" s="98" customFormat="1" ht="12.75">
      <c r="A73" s="20" t="s">
        <v>96</v>
      </c>
      <c r="B73" s="52" t="str">
        <f>IF($A73="","",VLOOKUP($A73,BPU!A$4:D$311,2,FALSE))</f>
        <v>En DN 63 mm</v>
      </c>
      <c r="C73" s="107" t="str">
        <f>IF($A73="","",IF(VLOOKUP($A73,BPU!A$4:D$311,3,FALSE)=0,"",VLOOKUP($A73,BPU!A$4:D$311,3,FALSE)))</f>
        <v>ml</v>
      </c>
      <c r="D73" s="176">
        <v>10</v>
      </c>
      <c r="E73" s="134">
        <f>IF(C73="","",IF($A73="","",VLOOKUP($A73,BPU!A$4:D$311,4,FALSE)))</f>
        <v>0</v>
      </c>
      <c r="F73" s="150">
        <f t="shared" si="0"/>
        <v>0</v>
      </c>
    </row>
    <row r="74" spans="1:6" s="98" customFormat="1" ht="12.75">
      <c r="A74" s="20" t="s">
        <v>97</v>
      </c>
      <c r="B74" s="52" t="str">
        <f>IF($A74="","",VLOOKUP($A74,BPU!A$4:D$311,2,FALSE))</f>
        <v>En DN 75 mm</v>
      </c>
      <c r="C74" s="107" t="str">
        <f>IF($A74="","",IF(VLOOKUP($A74,BPU!A$4:D$311,3,FALSE)=0,"",VLOOKUP($A74,BPU!A$4:D$311,3,FALSE)))</f>
        <v>ml</v>
      </c>
      <c r="D74" s="176">
        <v>15</v>
      </c>
      <c r="E74" s="134">
        <f>IF(C74="","",IF($A74="","",VLOOKUP($A74,BPU!A$4:D$311,4,FALSE)))</f>
        <v>0</v>
      </c>
      <c r="F74" s="150">
        <f t="shared" si="0"/>
        <v>0</v>
      </c>
    </row>
    <row r="75" spans="1:6" s="98" customFormat="1" ht="12.75">
      <c r="A75" s="20" t="s">
        <v>98</v>
      </c>
      <c r="B75" s="52" t="str">
        <f>IF($A75="","",VLOOKUP($A75,BPU!A$4:D$311,2,FALSE))</f>
        <v>En DN 90 mm</v>
      </c>
      <c r="C75" s="107" t="str">
        <f>IF($A75="","",IF(VLOOKUP($A75,BPU!A$4:D$311,3,FALSE)=0,"",VLOOKUP($A75,BPU!A$4:D$311,3,FALSE)))</f>
        <v>ml</v>
      </c>
      <c r="D75" s="176">
        <v>50</v>
      </c>
      <c r="E75" s="134">
        <f>IF(C75="","",IF($A75="","",VLOOKUP($A75,BPU!A$4:D$311,4,FALSE)))</f>
        <v>0</v>
      </c>
      <c r="F75" s="150">
        <f t="shared" si="0"/>
        <v>0</v>
      </c>
    </row>
    <row r="76" spans="1:6" s="98" customFormat="1" ht="12.75">
      <c r="A76" s="20" t="s">
        <v>99</v>
      </c>
      <c r="B76" s="52" t="str">
        <f>IF($A76="","",VLOOKUP($A76,BPU!A$4:D$311,2,FALSE))</f>
        <v>En DN 110 mm</v>
      </c>
      <c r="C76" s="107" t="str">
        <f>IF($A76="","",IF(VLOOKUP($A76,BPU!A$4:D$311,3,FALSE)=0,"",VLOOKUP($A76,BPU!A$4:D$311,3,FALSE)))</f>
        <v>ml</v>
      </c>
      <c r="D76" s="176">
        <v>70</v>
      </c>
      <c r="E76" s="134">
        <f>IF(C76="","",IF($A76="","",VLOOKUP($A76,BPU!A$4:D$311,4,FALSE)))</f>
        <v>0</v>
      </c>
      <c r="F76" s="150">
        <f t="shared" si="0"/>
        <v>0</v>
      </c>
    </row>
    <row r="77" spans="1:6" s="98" customFormat="1" ht="12.75">
      <c r="A77" s="20" t="s">
        <v>100</v>
      </c>
      <c r="B77" s="52" t="str">
        <f>IF($A77="","",VLOOKUP($A77,BPU!A$4:D$311,2,FALSE))</f>
        <v>En DN 160 mm</v>
      </c>
      <c r="C77" s="107" t="str">
        <f>IF($A77="","",IF(VLOOKUP($A77,BPU!A$4:D$311,3,FALSE)=0,"",VLOOKUP($A77,BPU!A$4:D$311,3,FALSE)))</f>
        <v>ml</v>
      </c>
      <c r="D77" s="176">
        <v>50</v>
      </c>
      <c r="E77" s="134">
        <f>IF(C77="","",IF($A77="","",VLOOKUP($A77,BPU!A$4:D$311,4,FALSE)))</f>
        <v>0</v>
      </c>
      <c r="F77" s="150">
        <f t="shared" si="0"/>
        <v>0</v>
      </c>
    </row>
    <row r="78" spans="1:7" ht="13.5" thickBot="1">
      <c r="A78" s="222"/>
      <c r="B78" s="231"/>
      <c r="C78" s="232">
        <f>IF($A78="","",IF(VLOOKUP($A78,BPU!A$4:D$311,3,FALSE)=0,"",VLOOKUP($A78,BPU!A$4:D$311,3,FALSE)))</f>
      </c>
      <c r="D78" s="233"/>
      <c r="E78" s="234">
        <f>IF(C78="","",IF($A78="","",VLOOKUP($A78,BPU!A$4:D$311,4,FALSE)))</f>
      </c>
      <c r="F78" s="235">
        <f t="shared" si="0"/>
      </c>
      <c r="G78" s="252"/>
    </row>
    <row r="79" spans="1:7" ht="13.5" thickBot="1">
      <c r="A79" s="123">
        <v>5</v>
      </c>
      <c r="B79" s="124" t="str">
        <f>IF($A79="","",VLOOKUP($A79,BPU!A$4:D$311,2,FALSE))</f>
        <v>RACCORDS</v>
      </c>
      <c r="C79" s="125">
        <f>IF($A79="","",IF(VLOOKUP($A79,BPU!A$4:D$311,3,FALSE)=0,"",VLOOKUP($A79,BPU!A$4:D$311,3,FALSE)))</f>
      </c>
      <c r="D79" s="228"/>
      <c r="E79" s="229">
        <f>IF(C79="","",IF($A79="","",VLOOKUP($A79,BPU!A$4:D$311,4,FALSE)))</f>
      </c>
      <c r="F79" s="230">
        <f t="shared" si="0"/>
      </c>
      <c r="G79" s="116">
        <f>SUM(F80:F100)</f>
        <v>0</v>
      </c>
    </row>
    <row r="80" spans="1:6" ht="12.75">
      <c r="A80" s="8"/>
      <c r="B80" s="50">
        <f>IF($A80="","",VLOOKUP($A80,BPU!A$4:D$311,2,FALSE))</f>
      </c>
      <c r="C80" s="107">
        <f>IF($A80="","",IF(VLOOKUP($A80,BPU!A$4:D$311,3,FALSE)=0,"",VLOOKUP($A80,BPU!A$4:D$311,3,FALSE)))</f>
      </c>
      <c r="D80" s="176"/>
      <c r="E80" s="134">
        <f>IF(C80="","",IF($A80="","",VLOOKUP($A80,BPU!A$4:D$311,4,FALSE)))</f>
      </c>
      <c r="F80" s="150">
        <f t="shared" si="0"/>
      </c>
    </row>
    <row r="81" spans="1:6" ht="12.75">
      <c r="A81" s="38" t="s">
        <v>128</v>
      </c>
      <c r="B81" s="64" t="str">
        <f>IF($A81="","",VLOOKUP($A81,BPU!A$4:D$311,2,FALSE))</f>
        <v>Raccords Fonte</v>
      </c>
      <c r="C81" s="106">
        <f>IF($A81="","",IF(VLOOKUP($A81,BPU!A$4:D$311,3,FALSE)=0,"",VLOOKUP($A81,BPU!A$4:D$311,3,FALSE)))</f>
      </c>
      <c r="D81" s="175"/>
      <c r="E81" s="133">
        <f>IF(C81="","",IF($A81="","",VLOOKUP($A81,BPU!A$4:D$311,4,FALSE)))</f>
      </c>
      <c r="F81" s="149">
        <f t="shared" si="0"/>
      </c>
    </row>
    <row r="82" spans="1:6" ht="12.75">
      <c r="A82" s="8"/>
      <c r="B82" s="50">
        <f>IF($A82="","",VLOOKUP($A82,BPU!A$4:D$311,2,FALSE))</f>
      </c>
      <c r="C82" s="107">
        <f>IF($A82="","",IF(VLOOKUP($A82,BPU!A$4:D$311,3,FALSE)=0,"",VLOOKUP($A82,BPU!A$4:D$311,3,FALSE)))</f>
      </c>
      <c r="D82" s="176"/>
      <c r="E82" s="134">
        <f>IF(C82="","",IF($A82="","",VLOOKUP($A82,BPU!A$4:D$311,4,FALSE)))</f>
      </c>
      <c r="F82" s="150">
        <f t="shared" si="0"/>
      </c>
    </row>
    <row r="83" spans="1:6" ht="12.75">
      <c r="A83" s="54" t="s">
        <v>129</v>
      </c>
      <c r="B83" s="65" t="str">
        <f>IF($A83="","",VLOOKUP($A83,BPU!A$4:D$311,2,FALSE))</f>
        <v>Raccordements annexes</v>
      </c>
      <c r="C83" s="108">
        <f>IF($A83="","",IF(VLOOKUP($A83,BPU!A$4:D$311,3,FALSE)=0,"",VLOOKUP($A83,BPU!A$4:D$311,3,FALSE)))</f>
      </c>
      <c r="D83" s="176"/>
      <c r="E83" s="134">
        <f>IF(C83="","",IF($A83="","",VLOOKUP($A83,BPU!A$4:D$311,4,FALSE)))</f>
      </c>
      <c r="F83" s="150">
        <f>IF(D83&gt;0,D83*E83,"")</f>
      </c>
    </row>
    <row r="84" spans="1:6" ht="12.75">
      <c r="A84" s="20" t="s">
        <v>130</v>
      </c>
      <c r="B84" s="59" t="str">
        <f>IF($A84="","",VLOOKUP($A84,BPU!A$4:D$311,2,FALSE))</f>
        <v>Av du Sidobre</v>
      </c>
      <c r="C84" s="107" t="str">
        <f>IF($A84="","",IF(VLOOKUP($A84,BPU!A$4:D$311,3,FALSE)=0,"",VLOOKUP($A84,BPU!A$4:D$311,3,FALSE)))</f>
        <v>U</v>
      </c>
      <c r="D84" s="176">
        <v>1</v>
      </c>
      <c r="E84" s="134">
        <f>IF(C84="","",IF($A84="","",VLOOKUP($A84,BPU!A$4:D$311,4,FALSE)))</f>
        <v>0</v>
      </c>
      <c r="F84" s="150">
        <f aca="true" t="shared" si="1" ref="F84:F129">IF(D84&gt;0,D84*E84,"")</f>
        <v>0</v>
      </c>
    </row>
    <row r="85" spans="1:6" ht="12.75">
      <c r="A85" s="20" t="s">
        <v>131</v>
      </c>
      <c r="B85" s="59" t="str">
        <f>IF($A85="","",VLOOKUP($A85,BPU!A$4:D$311,2,FALSE))</f>
        <v>Av du Sidobre / rue des peseignes</v>
      </c>
      <c r="C85" s="107" t="str">
        <f>IF($A85="","",IF(VLOOKUP($A85,BPU!A$4:D$311,3,FALSE)=0,"",VLOOKUP($A85,BPU!A$4:D$311,3,FALSE)))</f>
        <v>U</v>
      </c>
      <c r="D85" s="176">
        <v>1</v>
      </c>
      <c r="E85" s="134">
        <f>IF(C85="","",IF($A85="","",VLOOKUP($A85,BPU!A$4:D$311,4,FALSE)))</f>
        <v>0</v>
      </c>
      <c r="F85" s="150">
        <f t="shared" si="1"/>
        <v>0</v>
      </c>
    </row>
    <row r="86" spans="1:6" ht="12.75">
      <c r="A86" s="20" t="s">
        <v>132</v>
      </c>
      <c r="B86" s="59" t="str">
        <f>IF($A86="","",VLOOKUP($A86,BPU!A$4:D$311,2,FALSE))</f>
        <v>Av du Sidobre / côte des Pieyres</v>
      </c>
      <c r="C86" s="107" t="str">
        <f>IF($A86="","",IF(VLOOKUP($A86,BPU!A$4:D$311,3,FALSE)=0,"",VLOOKUP($A86,BPU!A$4:D$311,3,FALSE)))</f>
        <v>U</v>
      </c>
      <c r="D86" s="176">
        <v>1</v>
      </c>
      <c r="E86" s="134">
        <f>IF(C86="","",IF($A86="","",VLOOKUP($A86,BPU!A$4:D$311,4,FALSE)))</f>
        <v>0</v>
      </c>
      <c r="F86" s="150">
        <f t="shared" si="1"/>
        <v>0</v>
      </c>
    </row>
    <row r="87" spans="1:6" ht="12.75">
      <c r="A87" s="20" t="s">
        <v>341</v>
      </c>
      <c r="B87" s="59" t="str">
        <f>IF($A87="","",VLOOKUP($A87,BPU!A$4:D$311,2,FALSE))</f>
        <v>Av du Sidobre / imp route de Castres</v>
      </c>
      <c r="C87" s="107" t="str">
        <f>IF($A87="","",IF(VLOOKUP($A87,BPU!A$4:D$311,3,FALSE)=0,"",VLOOKUP($A87,BPU!A$4:D$311,3,FALSE)))</f>
        <v>U</v>
      </c>
      <c r="D87" s="176">
        <v>1</v>
      </c>
      <c r="E87" s="134">
        <f>IF(C87="","",IF($A87="","",VLOOKUP($A87,BPU!A$4:D$311,4,FALSE)))</f>
        <v>0</v>
      </c>
      <c r="F87" s="150">
        <f t="shared" si="1"/>
        <v>0</v>
      </c>
    </row>
    <row r="88" spans="1:6" ht="12.75">
      <c r="A88" s="20" t="s">
        <v>342</v>
      </c>
      <c r="B88" s="59" t="str">
        <f>IF($A88="","",VLOOKUP($A88,BPU!A$4:D$311,2,FALSE))</f>
        <v>Av du Sidobre / ch de la Geysse</v>
      </c>
      <c r="C88" s="107" t="str">
        <f>IF($A88="","",IF(VLOOKUP($A88,BPU!A$4:D$311,3,FALSE)=0,"",VLOOKUP($A88,BPU!A$4:D$311,3,FALSE)))</f>
        <v>U</v>
      </c>
      <c r="D88" s="176">
        <v>1</v>
      </c>
      <c r="E88" s="134">
        <f>IF(C88="","",IF($A88="","",VLOOKUP($A88,BPU!A$4:D$311,4,FALSE)))</f>
        <v>0</v>
      </c>
      <c r="F88" s="150">
        <f t="shared" si="1"/>
        <v>0</v>
      </c>
    </row>
    <row r="89" spans="1:6" ht="12.75">
      <c r="A89" s="20" t="s">
        <v>343</v>
      </c>
      <c r="B89" s="59" t="str">
        <f>IF($A89="","",VLOOKUP($A89,BPU!A$4:D$311,2,FALSE))</f>
        <v>Av du Sidobre / ch de la Vayssière</v>
      </c>
      <c r="C89" s="107" t="str">
        <f>IF($A89="","",IF(VLOOKUP($A89,BPU!A$4:D$311,3,FALSE)=0,"",VLOOKUP($A89,BPU!A$4:D$311,3,FALSE)))</f>
        <v>U</v>
      </c>
      <c r="D89" s="176">
        <v>1</v>
      </c>
      <c r="E89" s="134">
        <f>IF(C89="","",IF($A89="","",VLOOKUP($A89,BPU!A$4:D$311,4,FALSE)))</f>
        <v>0</v>
      </c>
      <c r="F89" s="150">
        <f t="shared" si="1"/>
        <v>0</v>
      </c>
    </row>
    <row r="90" spans="1:6" ht="12.75">
      <c r="A90" s="20" t="s">
        <v>344</v>
      </c>
      <c r="B90" s="59" t="str">
        <f>IF($A90="","",VLOOKUP($A90,BPU!A$4:D$311,2,FALSE))</f>
        <v>Av Sidobre / imp du Sidobre</v>
      </c>
      <c r="C90" s="107" t="str">
        <f>IF($A90="","",IF(VLOOKUP($A90,BPU!A$4:D$311,3,FALSE)=0,"",VLOOKUP($A90,BPU!A$4:D$311,3,FALSE)))</f>
        <v>U</v>
      </c>
      <c r="D90" s="176">
        <v>1</v>
      </c>
      <c r="E90" s="134">
        <f>IF(C90="","",IF($A90="","",VLOOKUP($A90,BPU!A$4:D$311,4,FALSE)))</f>
        <v>0</v>
      </c>
      <c r="F90" s="150">
        <f t="shared" si="1"/>
        <v>0</v>
      </c>
    </row>
    <row r="91" spans="1:6" ht="12.75">
      <c r="A91" s="20" t="s">
        <v>345</v>
      </c>
      <c r="B91" s="59" t="str">
        <f>IF($A91="","",VLOOKUP($A91,BPU!A$4:D$311,2,FALSE))</f>
        <v>Av du Sidobre / av de Plaisance</v>
      </c>
      <c r="C91" s="107" t="str">
        <f>IF($A91="","",IF(VLOOKUP($A91,BPU!A$4:D$311,3,FALSE)=0,"",VLOOKUP($A91,BPU!A$4:D$311,3,FALSE)))</f>
        <v>U</v>
      </c>
      <c r="D91" s="176">
        <v>1</v>
      </c>
      <c r="E91" s="134">
        <f>IF(C91="","",IF($A91="","",VLOOKUP($A91,BPU!A$4:D$311,4,FALSE)))</f>
        <v>0</v>
      </c>
      <c r="F91" s="150">
        <f t="shared" si="1"/>
        <v>0</v>
      </c>
    </row>
    <row r="92" spans="1:6" ht="12.75">
      <c r="A92" s="20" t="s">
        <v>346</v>
      </c>
      <c r="B92" s="59" t="str">
        <f>IF($A92="","",VLOOKUP($A92,BPU!A$4:D$311,2,FALSE))</f>
        <v>Av du Sidobre / hameau de la truillarié</v>
      </c>
      <c r="C92" s="107" t="str">
        <f>IF($A92="","",IF(VLOOKUP($A92,BPU!A$4:D$311,3,FALSE)=0,"",VLOOKUP($A92,BPU!A$4:D$311,3,FALSE)))</f>
        <v>U</v>
      </c>
      <c r="D92" s="176">
        <v>1</v>
      </c>
      <c r="E92" s="134">
        <f>IF(C92="","",IF($A92="","",VLOOKUP($A92,BPU!A$4:D$311,4,FALSE)))</f>
        <v>0</v>
      </c>
      <c r="F92" s="150">
        <f t="shared" si="1"/>
        <v>0</v>
      </c>
    </row>
    <row r="93" spans="1:6" ht="12.75">
      <c r="A93" s="20" t="s">
        <v>347</v>
      </c>
      <c r="B93" s="59" t="str">
        <f>IF($A93="","",VLOOKUP($A93,BPU!A$4:D$311,2,FALSE))</f>
        <v>Av du Sidobre / ch des Barroutiers</v>
      </c>
      <c r="C93" s="107" t="str">
        <f>IF($A93="","",IF(VLOOKUP($A93,BPU!A$4:D$311,3,FALSE)=0,"",VLOOKUP($A93,BPU!A$4:D$311,3,FALSE)))</f>
        <v>U</v>
      </c>
      <c r="D93" s="176">
        <v>1</v>
      </c>
      <c r="E93" s="134">
        <f>IF(C93="","",IF($A93="","",VLOOKUP($A93,BPU!A$4:D$311,4,FALSE)))</f>
        <v>0</v>
      </c>
      <c r="F93" s="150">
        <f t="shared" si="1"/>
        <v>0</v>
      </c>
    </row>
    <row r="94" spans="1:6" ht="12.75">
      <c r="A94" s="20" t="s">
        <v>348</v>
      </c>
      <c r="B94" s="59" t="str">
        <f>IF($A94="","",VLOOKUP($A94,BPU!A$4:D$311,2,FALSE))</f>
        <v>Av du Sidobre / Hydrant</v>
      </c>
      <c r="C94" s="107" t="str">
        <f>IF($A94="","",IF(VLOOKUP($A94,BPU!A$4:D$311,3,FALSE)=0,"",VLOOKUP($A94,BPU!A$4:D$311,3,FALSE)))</f>
        <v>U</v>
      </c>
      <c r="D94" s="176">
        <v>3</v>
      </c>
      <c r="E94" s="134">
        <f>IF(C94="","",IF($A94="","",VLOOKUP($A94,BPU!A$4:D$311,4,FALSE)))</f>
        <v>0</v>
      </c>
      <c r="F94" s="150">
        <f t="shared" si="1"/>
        <v>0</v>
      </c>
    </row>
    <row r="95" spans="1:6" ht="12.75">
      <c r="A95" s="20"/>
      <c r="B95" s="59"/>
      <c r="C95" s="107">
        <f>IF($A95="","",IF(VLOOKUP($A95,BPU!A$4:D$311,3,FALSE)=0,"",VLOOKUP($A95,BPU!A$4:D$311,3,FALSE)))</f>
      </c>
      <c r="D95" s="176"/>
      <c r="E95" s="134">
        <f>IF(C95="","",IF($A95="","",VLOOKUP($A95,BPU!A$4:D$311,4,FALSE)))</f>
      </c>
      <c r="F95" s="150">
        <f t="shared" si="1"/>
      </c>
    </row>
    <row r="96" spans="1:6" ht="12.75">
      <c r="A96" s="38" t="s">
        <v>264</v>
      </c>
      <c r="B96" s="64" t="str">
        <f>IF($A96="","",VLOOKUP($A96,BPU!A$4:D$311,2,FALSE))</f>
        <v>Raccordement sur conduite principale existante</v>
      </c>
      <c r="C96" s="106">
        <f>IF($A96="","",IF(VLOOKUP($A96,BPU!A$4:D$311,3,FALSE)=0,"",VLOOKUP($A96,BPU!A$4:D$311,3,FALSE)))</f>
      </c>
      <c r="D96" s="175"/>
      <c r="E96" s="133">
        <f>IF(C96="","",IF($A96="","",VLOOKUP($A96,BPU!A$4:D$311,4,FALSE)))</f>
      </c>
      <c r="F96" s="149">
        <f t="shared" si="1"/>
      </c>
    </row>
    <row r="97" spans="1:7" ht="12.75">
      <c r="A97" s="21"/>
      <c r="B97" s="50">
        <f>IF($A97="","",VLOOKUP($A97,BPU!A$4:D$311,2,FALSE))</f>
      </c>
      <c r="C97" s="102">
        <f>IF($A97="","",IF(VLOOKUP($A97,BPU!A$4:D$311,3,FALSE)=0,"",VLOOKUP($A97,BPU!A$4:D$311,3,FALSE)))</f>
      </c>
      <c r="D97" s="182"/>
      <c r="E97" s="137">
        <f>IF(C97="","",IF($A97="","",VLOOKUP($A97,BPU!A$4:D$311,4,FALSE)))</f>
      </c>
      <c r="F97" s="153">
        <f t="shared" si="1"/>
      </c>
      <c r="G97" s="13"/>
    </row>
    <row r="98" spans="1:6" ht="12.75">
      <c r="A98" s="54" t="s">
        <v>133</v>
      </c>
      <c r="B98" s="65" t="str">
        <f>IF($A98="","",VLOOKUP($A98,BPU!A$4:D$311,2,FALSE))</f>
        <v>Raccordement carrefour bd Nagassié et av du Sidobre</v>
      </c>
      <c r="C98" s="108" t="str">
        <f>IF($A98="","",IF(VLOOKUP($A98,BPU!A$4:D$311,3,FALSE)=0,"",VLOOKUP($A98,BPU!A$4:D$311,3,FALSE)))</f>
        <v>U</v>
      </c>
      <c r="D98" s="176">
        <v>1</v>
      </c>
      <c r="E98" s="134">
        <f>IF(C98="","",IF($A98="","",VLOOKUP($A98,BPU!A$4:D$311,4,FALSE)))</f>
        <v>0</v>
      </c>
      <c r="F98" s="150">
        <f t="shared" si="1"/>
        <v>0</v>
      </c>
    </row>
    <row r="99" spans="1:6" ht="12.75">
      <c r="A99" s="54" t="s">
        <v>303</v>
      </c>
      <c r="B99" s="65" t="str">
        <f>IF($A99="","",VLOOKUP($A99,BPU!A$4:D$311,2,FALSE))</f>
        <v>Raccordement carrefour Victor Hugo et rue des Peseignes</v>
      </c>
      <c r="C99" s="108" t="str">
        <f>IF($A99="","",IF(VLOOKUP($A99,BPU!A$4:D$311,3,FALSE)=0,"",VLOOKUP($A99,BPU!A$4:D$311,3,FALSE)))</f>
        <v>U</v>
      </c>
      <c r="D99" s="176">
        <v>1</v>
      </c>
      <c r="E99" s="134">
        <f>IF(C99="","",IF($A99="","",VLOOKUP($A99,BPU!A$4:D$311,4,FALSE)))</f>
        <v>0</v>
      </c>
      <c r="F99" s="150">
        <f t="shared" si="1"/>
        <v>0</v>
      </c>
    </row>
    <row r="100" spans="1:6" ht="13.5" thickBot="1">
      <c r="A100" s="54"/>
      <c r="B100" s="65"/>
      <c r="C100" s="108">
        <f>IF($A100="","",IF(VLOOKUP($A100,BPU!A$4:D$311,3,FALSE)=0,"",VLOOKUP($A100,BPU!A$4:D$311,3,FALSE)))</f>
      </c>
      <c r="D100" s="176"/>
      <c r="E100" s="134">
        <f>IF(C100="","",IF($A100="","",VLOOKUP($A100,BPU!A$4:D$311,4,FALSE)))</f>
      </c>
      <c r="F100" s="150">
        <f t="shared" si="1"/>
      </c>
    </row>
    <row r="101" spans="1:7" ht="26.25" thickBot="1">
      <c r="A101" s="37">
        <v>6</v>
      </c>
      <c r="B101" s="46" t="str">
        <f>IF($A101="","",VLOOKUP($A101,BPU!A$4:D$311,2,FALSE))</f>
        <v>ROBINETTERIE, FONTAINERIE ET ACCESSOIRES POUR LA CONDUITE PRINCIPALE</v>
      </c>
      <c r="C101" s="104">
        <f>IF($A101="","",IF(VLOOKUP($A101,BPU!A$4:D$311,3,FALSE)=0,"",VLOOKUP($A101,BPU!A$4:D$311,3,FALSE)))</f>
      </c>
      <c r="D101" s="174"/>
      <c r="E101" s="131">
        <f>IF(C101="","",IF($A101="","",VLOOKUP($A101,BPU!A$4:D$311,4,FALSE)))</f>
      </c>
      <c r="F101" s="147">
        <f t="shared" si="1"/>
      </c>
      <c r="G101" s="116">
        <f>SUM(F102:F126)</f>
        <v>0</v>
      </c>
    </row>
    <row r="102" spans="1:6" ht="12.75">
      <c r="A102" s="8"/>
      <c r="B102" s="50">
        <f>IF($A102="","",VLOOKUP($A102,BPU!A$4:D$311,2,FALSE))</f>
      </c>
      <c r="C102" s="107">
        <f>IF($A102="","",IF(VLOOKUP($A102,BPU!A$4:D$311,3,FALSE)=0,"",VLOOKUP($A102,BPU!A$4:D$311,3,FALSE)))</f>
      </c>
      <c r="D102" s="176"/>
      <c r="E102" s="134">
        <f>IF(C102="","",IF($A102="","",VLOOKUP($A102,BPU!A$4:D$311,4,FALSE)))</f>
      </c>
      <c r="F102" s="150">
        <f t="shared" si="1"/>
      </c>
    </row>
    <row r="103" spans="1:6" ht="12.75">
      <c r="A103" s="38" t="s">
        <v>135</v>
      </c>
      <c r="B103" s="64" t="str">
        <f>IF($A103="","",VLOOKUP($A103,BPU!A$4:D$311,2,FALSE))</f>
        <v>Robinetterie</v>
      </c>
      <c r="C103" s="106">
        <f>IF($A103="","",IF(VLOOKUP($A103,BPU!A$4:D$311,3,FALSE)=0,"",VLOOKUP($A103,BPU!A$4:D$311,3,FALSE)))</f>
      </c>
      <c r="D103" s="175"/>
      <c r="E103" s="133">
        <f>IF(C103="","",IF($A103="","",VLOOKUP($A103,BPU!A$4:D$311,4,FALSE)))</f>
      </c>
      <c r="F103" s="149">
        <f t="shared" si="1"/>
      </c>
    </row>
    <row r="104" spans="1:6" ht="12.75">
      <c r="A104" s="16"/>
      <c r="B104" s="52">
        <f>IF($A104="","",VLOOKUP($A104,BPU!A$4:D$311,2,FALSE))</f>
      </c>
      <c r="C104" s="107">
        <f>IF($A104="","",IF(VLOOKUP($A104,BPU!A$4:D$311,3,FALSE)=0,"",VLOOKUP($A104,BPU!A$4:D$311,3,FALSE)))</f>
      </c>
      <c r="D104" s="176"/>
      <c r="E104" s="134">
        <f>IF(C104="","",IF($A104="","",VLOOKUP($A104,BPU!A$4:D$311,4,FALSE)))</f>
      </c>
      <c r="F104" s="150">
        <f t="shared" si="1"/>
      </c>
    </row>
    <row r="105" spans="1:6" ht="48">
      <c r="A105" s="54" t="s">
        <v>136</v>
      </c>
      <c r="B105" s="65" t="str">
        <f>IF($A105="","",VLOOKUP($A105,BPU!A$4:D$311,2,FALSE))</f>
        <v>Fourniture et pose en tranchée ou en regard et épreuve d'une vanne de sectionnement à opercule à ecartement standard fermeture FAH en fonte ductile pression de service 16 bars, non compris le dispositif de manœuvre.</v>
      </c>
      <c r="C105" s="108">
        <f>IF($A105="","",IF(VLOOKUP($A105,BPU!A$4:D$311,3,FALSE)=0,"",VLOOKUP($A105,BPU!A$4:D$311,3,FALSE)))</f>
      </c>
      <c r="D105" s="176"/>
      <c r="E105" s="134">
        <f>IF(C105="","",IF($A105="","",VLOOKUP($A105,BPU!A$4:D$311,4,FALSE)))</f>
      </c>
      <c r="F105" s="150">
        <f t="shared" si="1"/>
      </c>
    </row>
    <row r="106" spans="1:6" ht="12.75">
      <c r="A106" s="16"/>
      <c r="B106" s="52">
        <f>IF($A106="","",VLOOKUP($A106,BPU!A$4:D$311,2,FALSE))</f>
      </c>
      <c r="C106" s="107">
        <f>IF($A106="","",IF(VLOOKUP($A106,BPU!A$4:D$311,3,FALSE)=0,"",VLOOKUP($A106,BPU!A$4:D$311,3,FALSE)))</f>
      </c>
      <c r="D106" s="176"/>
      <c r="E106" s="134">
        <f>IF(C106="","",IF($A106="","",VLOOKUP($A106,BPU!A$4:D$311,4,FALSE)))</f>
      </c>
      <c r="F106" s="150">
        <f t="shared" si="1"/>
      </c>
    </row>
    <row r="107" spans="1:6" ht="12.75">
      <c r="A107" s="20" t="s">
        <v>137</v>
      </c>
      <c r="B107" s="59" t="str">
        <f>IF($A107="","",VLOOKUP($A107,BPU!A$4:D$311,2,FALSE))</f>
        <v>En DN 40 mm</v>
      </c>
      <c r="C107" s="107" t="str">
        <f>IF($A107="","",IF(VLOOKUP($A107,BPU!A$4:D$311,3,FALSE)=0,"",VLOOKUP($A107,BPU!A$4:D$311,3,FALSE)))</f>
        <v>U</v>
      </c>
      <c r="D107" s="176">
        <v>2</v>
      </c>
      <c r="E107" s="134">
        <f>IF(C107="","",IF($A107="","",VLOOKUP($A107,BPU!A$4:D$311,4,FALSE)))</f>
        <v>0</v>
      </c>
      <c r="F107" s="150">
        <f t="shared" si="1"/>
        <v>0</v>
      </c>
    </row>
    <row r="108" spans="1:6" ht="12.75">
      <c r="A108" s="20" t="s">
        <v>304</v>
      </c>
      <c r="B108" s="59" t="str">
        <f>IF($A108="","",VLOOKUP($A108,BPU!A$4:D$311,2,FALSE))</f>
        <v>En DN 60 mm</v>
      </c>
      <c r="C108" s="107" t="str">
        <f>IF($A108="","",IF(VLOOKUP($A108,BPU!A$4:D$311,3,FALSE)=0,"",VLOOKUP($A108,BPU!A$4:D$311,3,FALSE)))</f>
        <v>U</v>
      </c>
      <c r="D108" s="176">
        <v>2</v>
      </c>
      <c r="E108" s="134">
        <f>IF(C108="","",IF($A108="","",VLOOKUP($A108,BPU!A$4:D$311,4,FALSE)))</f>
        <v>0</v>
      </c>
      <c r="F108" s="150">
        <f t="shared" si="1"/>
        <v>0</v>
      </c>
    </row>
    <row r="109" spans="1:6" ht="12.75">
      <c r="A109" s="20" t="s">
        <v>305</v>
      </c>
      <c r="B109" s="59" t="str">
        <f>IF($A109="","",VLOOKUP($A109,BPU!A$4:D$311,2,FALSE))</f>
        <v>En DN 80 mm</v>
      </c>
      <c r="C109" s="107" t="str">
        <f>IF($A109="","",IF(VLOOKUP($A109,BPU!A$4:D$311,3,FALSE)=0,"",VLOOKUP($A109,BPU!A$4:D$311,3,FALSE)))</f>
        <v>U</v>
      </c>
      <c r="D109" s="176">
        <v>5</v>
      </c>
      <c r="E109" s="134">
        <f>IF(C109="","",IF($A109="","",VLOOKUP($A109,BPU!A$4:D$311,4,FALSE)))</f>
        <v>0</v>
      </c>
      <c r="F109" s="150">
        <f t="shared" si="1"/>
        <v>0</v>
      </c>
    </row>
    <row r="110" spans="1:6" ht="12.75">
      <c r="A110" s="20" t="s">
        <v>306</v>
      </c>
      <c r="B110" s="59" t="str">
        <f>IF($A110="","",VLOOKUP($A110,BPU!A$4:D$311,2,FALSE))</f>
        <v>En DN 100 mm</v>
      </c>
      <c r="C110" s="107" t="str">
        <f>IF($A110="","",IF(VLOOKUP($A110,BPU!A$4:D$311,3,FALSE)=0,"",VLOOKUP($A110,BPU!A$4:D$311,3,FALSE)))</f>
        <v>U</v>
      </c>
      <c r="D110" s="176">
        <v>9</v>
      </c>
      <c r="E110" s="134">
        <f>IF(C110="","",IF($A110="","",VLOOKUP($A110,BPU!A$4:D$311,4,FALSE)))</f>
        <v>0</v>
      </c>
      <c r="F110" s="150">
        <f t="shared" si="1"/>
        <v>0</v>
      </c>
    </row>
    <row r="111" spans="1:6" ht="12.75">
      <c r="A111" s="20" t="s">
        <v>307</v>
      </c>
      <c r="B111" s="59" t="str">
        <f>IF($A111="","",VLOOKUP($A111,BPU!A$4:D$311,2,FALSE))</f>
        <v>En DN 150 mm</v>
      </c>
      <c r="C111" s="107" t="str">
        <f>IF($A111="","",IF(VLOOKUP($A111,BPU!A$4:D$311,3,FALSE)=0,"",VLOOKUP($A111,BPU!A$4:D$311,3,FALSE)))</f>
        <v>U</v>
      </c>
      <c r="D111" s="176">
        <v>5</v>
      </c>
      <c r="E111" s="134">
        <f>IF(C111="","",IF($A111="","",VLOOKUP($A111,BPU!A$4:D$311,4,FALSE)))</f>
        <v>0</v>
      </c>
      <c r="F111" s="150">
        <f t="shared" si="1"/>
        <v>0</v>
      </c>
    </row>
    <row r="112" spans="1:6" ht="12.75">
      <c r="A112" s="20" t="s">
        <v>308</v>
      </c>
      <c r="B112" s="59" t="str">
        <f>IF($A112="","",VLOOKUP($A112,BPU!A$4:D$311,2,FALSE))</f>
        <v>En DN 250 mm</v>
      </c>
      <c r="C112" s="107" t="str">
        <f>IF($A112="","",IF(VLOOKUP($A112,BPU!A$4:D$311,3,FALSE)=0,"",VLOOKUP($A112,BPU!A$4:D$311,3,FALSE)))</f>
        <v>U</v>
      </c>
      <c r="D112" s="176">
        <v>10</v>
      </c>
      <c r="E112" s="134">
        <f>IF(C112="","",IF($A112="","",VLOOKUP($A112,BPU!A$4:D$311,4,FALSE)))</f>
        <v>0</v>
      </c>
      <c r="F112" s="150">
        <f t="shared" si="1"/>
        <v>0</v>
      </c>
    </row>
    <row r="113" spans="1:7" ht="12.75">
      <c r="A113" s="8"/>
      <c r="B113" s="50">
        <f>IF($A113="","",VLOOKUP($A113,BPU!A$4:D$311,2,FALSE))</f>
      </c>
      <c r="C113" s="100">
        <f>IF($A113="","",IF(VLOOKUP($A113,BPU!A$4:D$311,3,FALSE)=0,"",VLOOKUP($A113,BPU!A$4:D$311,3,FALSE)))</f>
      </c>
      <c r="D113" s="181"/>
      <c r="E113" s="134">
        <f>IF(C113="","",IF($A113="","",VLOOKUP($A113,BPU!A$4:D$311,4,FALSE)))</f>
      </c>
      <c r="F113" s="154">
        <f t="shared" si="1"/>
      </c>
      <c r="G113" s="10"/>
    </row>
    <row r="114" spans="1:6" ht="12.75">
      <c r="A114" s="38" t="s">
        <v>309</v>
      </c>
      <c r="B114" s="64" t="str">
        <f>IF($A114="","",VLOOKUP($A114,BPU!A$4:D$311,2,FALSE))</f>
        <v>  Accessoire de robinetterie</v>
      </c>
      <c r="C114" s="106">
        <f>IF($A114="","",IF(VLOOKUP($A114,BPU!A$4:D$311,3,FALSE)=0,"",VLOOKUP($A114,BPU!A$4:D$311,3,FALSE)))</f>
      </c>
      <c r="D114" s="175"/>
      <c r="E114" s="133">
        <f>IF(C114="","",IF($A114="","",VLOOKUP($A114,BPU!A$4:D$311,4,FALSE)))</f>
      </c>
      <c r="F114" s="149">
        <f t="shared" si="1"/>
      </c>
    </row>
    <row r="115" spans="1:7" ht="12.75">
      <c r="A115" s="56"/>
      <c r="B115" s="52">
        <f>IF($A115="","",VLOOKUP($A115,BPU!A$4:D$311,2,FALSE))</f>
      </c>
      <c r="C115" s="100">
        <f>IF($A115="","",IF(VLOOKUP($A115,BPU!A$4:D$311,3,FALSE)=0,"",VLOOKUP($A115,BPU!A$4:D$311,3,FALSE)))</f>
      </c>
      <c r="D115" s="181"/>
      <c r="E115" s="134">
        <f>IF(C115="","",IF($A115="","",VLOOKUP($A115,BPU!A$4:D$311,4,FALSE)))</f>
      </c>
      <c r="F115" s="155">
        <f t="shared" si="1"/>
      </c>
      <c r="G115" s="18"/>
    </row>
    <row r="116" spans="1:7" ht="48">
      <c r="A116" s="54" t="s">
        <v>310</v>
      </c>
      <c r="B116" s="65" t="str">
        <f>IF($A116="","",VLOOKUP($A116,BPU!A$4:D$311,2,FALSE))</f>
        <v>Fourniture et pose d'une bouche à clé complète pour robinet-vanne avec tête réglable en hauteur, tube-allonge en fonte, tabernacle et tête de bouche à clé adaptée, y compris remise à niveau, suivant les prescription du CCTP</v>
      </c>
      <c r="C116" s="255" t="str">
        <f>IF($A116="","",IF(VLOOKUP($A116,BPU!A$4:D$311,3,FALSE)=0,"",VLOOKUP($A116,BPU!A$4:D$311,3,FALSE)))</f>
        <v>U</v>
      </c>
      <c r="D116" s="176">
        <v>90</v>
      </c>
      <c r="E116" s="134">
        <f>IF(C116="","",IF($A116="","",VLOOKUP($A116,BPU!A$4:D$311,4,FALSE)))</f>
        <v>0</v>
      </c>
      <c r="F116" s="156">
        <f t="shared" si="1"/>
        <v>0</v>
      </c>
      <c r="G116" s="44"/>
    </row>
    <row r="117" spans="1:7" ht="12.75">
      <c r="A117" s="54" t="s">
        <v>311</v>
      </c>
      <c r="B117" s="65" t="str">
        <f>IF($A117="","",VLOOKUP($A117,BPU!A$4:D$311,2,FALSE))</f>
        <v>Réhausse de tige de manœuvre hauteur 1 m</v>
      </c>
      <c r="C117" s="100" t="str">
        <f>IF($A117="","",IF(VLOOKUP($A117,BPU!A$4:D$311,3,FALSE)=0,"",VLOOKUP($A117,BPU!A$4:D$311,3,FALSE)))</f>
        <v>U</v>
      </c>
      <c r="D117" s="176">
        <v>5</v>
      </c>
      <c r="E117" s="134">
        <f>IF(C117="","",IF($A117="","",VLOOKUP($A117,BPU!A$4:D$311,4,FALSE)))</f>
        <v>0</v>
      </c>
      <c r="F117" s="156">
        <f t="shared" si="1"/>
        <v>0</v>
      </c>
      <c r="G117" s="44"/>
    </row>
    <row r="118" spans="1:7" ht="12.75">
      <c r="A118" s="8"/>
      <c r="B118" s="52">
        <f>IF($A118="","",VLOOKUP($A118,BPU!A$4:D$311,2,FALSE))</f>
      </c>
      <c r="C118" s="100">
        <f>IF($A118="","",IF(VLOOKUP($A118,BPU!A$4:D$311,3,FALSE)=0,"",VLOOKUP($A118,BPU!A$4:D$311,3,FALSE)))</f>
      </c>
      <c r="D118" s="181"/>
      <c r="E118" s="134">
        <f>IF(C118="","",IF($A118="","",VLOOKUP($A118,BPU!A$4:D$311,4,FALSE)))</f>
      </c>
      <c r="F118" s="157">
        <f t="shared" si="1"/>
      </c>
      <c r="G118" s="49"/>
    </row>
    <row r="119" spans="1:6" ht="25.5">
      <c r="A119" s="38" t="s">
        <v>139</v>
      </c>
      <c r="B119" s="64" t="str">
        <f>IF($A119="","",VLOOKUP($A119,BPU!A$4:D$311,2,FALSE))</f>
        <v>  Appareils de protection des conduites et appareils de mesure</v>
      </c>
      <c r="C119" s="106">
        <f>IF($A119="","",IF(VLOOKUP($A119,BPU!A$4:D$311,3,FALSE)=0,"",VLOOKUP($A119,BPU!A$4:D$311,3,FALSE)))</f>
      </c>
      <c r="D119" s="175"/>
      <c r="E119" s="133">
        <f>IF(C119="","",IF($A119="","",VLOOKUP($A119,BPU!A$4:D$311,4,FALSE)))</f>
      </c>
      <c r="F119" s="149">
        <f t="shared" si="1"/>
      </c>
    </row>
    <row r="120" spans="1:6" ht="12.75">
      <c r="A120" s="56"/>
      <c r="B120" s="52">
        <f>IF($A120="","",VLOOKUP($A120,BPU!A$4:D$311,2,FALSE))</f>
      </c>
      <c r="C120" s="107">
        <f>IF($A120="","",IF(VLOOKUP($A120,BPU!A$4:D$311,3,FALSE)=0,"",VLOOKUP($A120,BPU!A$4:D$311,3,FALSE)))</f>
      </c>
      <c r="D120" s="176"/>
      <c r="E120" s="134">
        <f>IF(C120="","",IF($A120="","",VLOOKUP($A120,BPU!A$4:D$311,4,FALSE)))</f>
      </c>
      <c r="F120" s="150">
        <f t="shared" si="1"/>
      </c>
    </row>
    <row r="121" spans="1:7" ht="24">
      <c r="A121" s="72" t="s">
        <v>140</v>
      </c>
      <c r="B121" s="73" t="str">
        <f>IF($A121="","",VLOOKUP($A121,BPU!A$4:D$311,2,FALSE))</f>
        <v>Fourniture et pose d'un stabilisateur de pression amont ou aval, y compris tous les raccordements nécessaire à la régulation.</v>
      </c>
      <c r="C121" s="111">
        <f>IF($A121="","",IF(VLOOKUP($A121,BPU!A$4:D$311,3,FALSE)=0,"",VLOOKUP($A121,BPU!A$4:D$311,3,FALSE)))</f>
      </c>
      <c r="D121" s="176"/>
      <c r="E121" s="138">
        <f>IF(C121="","",IF($A121="","",VLOOKUP($A121,BPU!A$4:D$311,4,FALSE)))</f>
      </c>
      <c r="F121" s="158">
        <f t="shared" si="1"/>
      </c>
      <c r="G121" s="71"/>
    </row>
    <row r="122" spans="1:6" ht="12.75">
      <c r="A122" s="20" t="s">
        <v>313</v>
      </c>
      <c r="B122" s="59" t="str">
        <f>IF($A122="","",VLOOKUP($A122,BPU!A$4:D$311,2,FALSE))</f>
        <v>DN 150 mm</v>
      </c>
      <c r="C122" s="107" t="str">
        <f>IF($A122="","",IF(VLOOKUP($A122,BPU!A$4:D$311,3,FALSE)=0,"",VLOOKUP($A122,BPU!A$4:D$311,3,FALSE)))</f>
        <v>U</v>
      </c>
      <c r="D122" s="176">
        <v>1</v>
      </c>
      <c r="E122" s="134">
        <f>IF(C122="","",IF($A122="","",VLOOKUP($A122,BPU!A$4:D$311,4,FALSE)))</f>
        <v>0</v>
      </c>
      <c r="F122" s="150">
        <f t="shared" si="1"/>
        <v>0</v>
      </c>
    </row>
    <row r="123" spans="1:7" ht="12.75">
      <c r="A123" s="8"/>
      <c r="B123" s="50">
        <f>IF($A123="","",VLOOKUP($A123,BPU!A$4:D$311,2,FALSE))</f>
      </c>
      <c r="C123" s="100">
        <f>IF($A123="","",IF(VLOOKUP($A123,BPU!A$4:D$311,3,FALSE)=0,"",VLOOKUP($A123,BPU!A$4:D$311,3,FALSE)))</f>
      </c>
      <c r="D123" s="181"/>
      <c r="E123" s="134">
        <f>IF(C123="","",IF($A123="","",VLOOKUP($A123,BPU!A$4:D$311,4,FALSE)))</f>
      </c>
      <c r="F123" s="157">
        <f t="shared" si="1"/>
      </c>
      <c r="G123" s="49"/>
    </row>
    <row r="124" spans="1:7" ht="24">
      <c r="A124" s="54" t="s">
        <v>141</v>
      </c>
      <c r="B124" s="65" t="str">
        <f>IF($A124="","",VLOOKUP($A124,BPU!A$4:D$311,2,FALSE))</f>
        <v>Fourniture et pose d'un filtre crépine ou d'une boite à boues pour protéger les appareils de régulation ou les compteurs généraux.</v>
      </c>
      <c r="C124" s="100">
        <f>IF($A124="","",IF(VLOOKUP($A124,BPU!A$4:D$311,3,FALSE)=0,"",VLOOKUP($A124,BPU!A$4:D$311,3,FALSE)))</f>
      </c>
      <c r="D124" s="181"/>
      <c r="E124" s="134">
        <f>IF(C124="","",IF($A124="","",VLOOKUP($A124,BPU!A$4:D$311,4,FALSE)))</f>
      </c>
      <c r="F124" s="156">
        <f t="shared" si="1"/>
      </c>
      <c r="G124" s="44"/>
    </row>
    <row r="125" spans="1:6" ht="12.75">
      <c r="A125" s="20" t="s">
        <v>312</v>
      </c>
      <c r="B125" s="59" t="str">
        <f>IF($A125="","",VLOOKUP($A125,BPU!A$4:D$311,2,FALSE))</f>
        <v>DN 150 mm</v>
      </c>
      <c r="C125" s="107" t="str">
        <f>IF($A125="","",IF(VLOOKUP($A125,BPU!A$4:D$311,3,FALSE)=0,"",VLOOKUP($A125,BPU!A$4:D$311,3,FALSE)))</f>
        <v>U</v>
      </c>
      <c r="D125" s="176">
        <v>1</v>
      </c>
      <c r="E125" s="134">
        <f>IF(C125="","",IF($A125="","",VLOOKUP($A125,BPU!A$4:D$311,4,FALSE)))</f>
        <v>0</v>
      </c>
      <c r="F125" s="150">
        <f t="shared" si="1"/>
        <v>0</v>
      </c>
    </row>
    <row r="126" spans="1:7" ht="13.5" thickBot="1">
      <c r="A126" s="205"/>
      <c r="B126" s="206">
        <f>IF($A126="","",VLOOKUP($A126,BPU!A$4:D$311,2,FALSE))</f>
      </c>
      <c r="C126" s="245">
        <f>IF($A126="","",IF(VLOOKUP($A126,BPU!A$4:D$311,3,FALSE)=0,"",VLOOKUP($A126,BPU!A$4:D$311,3,FALSE)))</f>
      </c>
      <c r="D126" s="246"/>
      <c r="E126" s="247">
        <f>IF(C126="","",IF($A126="","",VLOOKUP($A126,BPU!A$4:D$311,4,FALSE)))</f>
      </c>
      <c r="F126" s="248">
        <f t="shared" si="1"/>
      </c>
      <c r="G126" s="49"/>
    </row>
    <row r="127" spans="1:7" ht="13.5" thickBot="1">
      <c r="A127" s="123">
        <v>7</v>
      </c>
      <c r="B127" s="124" t="s">
        <v>145</v>
      </c>
      <c r="C127" s="125">
        <f>IF($A127="","",IF(VLOOKUP($A127,BPU!A$4:D$311,3,FALSE)=0,"",VLOOKUP($A127,BPU!A$4:D$311,3,FALSE)))</f>
      </c>
      <c r="D127" s="228"/>
      <c r="E127" s="229">
        <f>IF(C127="","",IF($A127="","",VLOOKUP($A127,BPU!A$4:D$311,4,FALSE)))</f>
      </c>
      <c r="F127" s="230">
        <f t="shared" si="1"/>
      </c>
      <c r="G127" s="116">
        <f>SUM(F128:F132)</f>
        <v>0</v>
      </c>
    </row>
    <row r="128" spans="1:6" ht="12.75">
      <c r="A128" s="56"/>
      <c r="B128" s="52">
        <f>IF($A128="","",VLOOKUP($A128,BPU!A$4:D$311,2,FALSE))</f>
      </c>
      <c r="C128" s="107">
        <f>IF($A128="","",IF(VLOOKUP($A128,BPU!A$4:D$311,3,FALSE)=0,"",VLOOKUP($A128,BPU!A$4:D$311,3,FALSE)))</f>
      </c>
      <c r="D128" s="176"/>
      <c r="E128" s="134">
        <f>IF(C128="","",IF($A128="","",VLOOKUP($A128,BPU!A$4:D$311,4,FALSE)))</f>
      </c>
      <c r="F128" s="150">
        <f t="shared" si="1"/>
      </c>
    </row>
    <row r="129" spans="1:6" ht="51">
      <c r="A129" s="38" t="s">
        <v>314</v>
      </c>
      <c r="B129" s="64" t="str">
        <f>IF($A129="","",VLOOKUP($A129,BPU!A$4:D$311,2,FALSE))</f>
        <v>Fourniture et pose de regard préfabriqué ou coulé en place, y compris, le cas échéant, échelons et crosses, non compris le dispositif de fermeture, jusque et y compris 1.50 m de hauteur</v>
      </c>
      <c r="C129" s="106">
        <f>IF($A129="","",IF(VLOOKUP($A129,BPU!A$4:D$311,3,FALSE)=0,"",VLOOKUP($A129,BPU!A$4:D$311,3,FALSE)))</f>
      </c>
      <c r="D129" s="175"/>
      <c r="E129" s="133">
        <f>IF(C129="","",IF($A129="","",VLOOKUP($A129,BPU!A$4:D$311,4,FALSE)))</f>
      </c>
      <c r="F129" s="149">
        <f t="shared" si="1"/>
      </c>
    </row>
    <row r="130" spans="1:7" ht="12.75">
      <c r="A130" s="56"/>
      <c r="B130" s="52">
        <f>IF($A130="","",VLOOKUP($A130,BPU!A$4:D$311,2,FALSE))</f>
      </c>
      <c r="C130" s="100">
        <f>IF($A130="","",IF(VLOOKUP($A130,BPU!A$4:D$311,3,FALSE)=0,"",VLOOKUP($A130,BPU!A$4:D$311,3,FALSE)))</f>
      </c>
      <c r="D130" s="181"/>
      <c r="E130" s="134">
        <f>IF(C130="","",IF($A130="","",VLOOKUP($A130,BPU!A$4:D$311,4,FALSE)))</f>
      </c>
      <c r="F130" s="155">
        <f aca="true" t="shared" si="2" ref="F130:F167">IF(D130&gt;0,D130*E130,"")</f>
      </c>
      <c r="G130" s="18"/>
    </row>
    <row r="131" spans="1:7" ht="12.75">
      <c r="A131" s="54" t="s">
        <v>315</v>
      </c>
      <c r="B131" s="65" t="str">
        <f>IF($A131="","",VLOOKUP($A131,BPU!A$4:D$311,2,FALSE))</f>
        <v>Regard circulaire de diamètre 1 m.</v>
      </c>
      <c r="C131" s="100" t="str">
        <f>IF($A131="","",IF(VLOOKUP($A131,BPU!A$4:D$311,3,FALSE)=0,"",VLOOKUP($A131,BPU!A$4:D$311,3,FALSE)))</f>
        <v>U</v>
      </c>
      <c r="D131" s="181">
        <v>1</v>
      </c>
      <c r="E131" s="134">
        <f>IF(C131="","",IF($A131="","",VLOOKUP($A131,BPU!A$4:D$311,4,FALSE)))</f>
        <v>0</v>
      </c>
      <c r="F131" s="156">
        <f t="shared" si="2"/>
        <v>0</v>
      </c>
      <c r="G131" s="44"/>
    </row>
    <row r="132" spans="1:7" ht="13.5" thickBot="1">
      <c r="A132" s="217"/>
      <c r="B132" s="218">
        <f>IF($A132="","",VLOOKUP($A132,BPU!A$4:D$311,2,FALSE))</f>
      </c>
      <c r="C132" s="232">
        <f>IF($A132="","",IF(VLOOKUP($A132,BPU!A$4:D$311,3,FALSE)=0,"",VLOOKUP($A132,BPU!A$4:D$311,3,FALSE)))</f>
      </c>
      <c r="D132" s="236"/>
      <c r="E132" s="237">
        <f>IF(C132="","",IF($A132="","",VLOOKUP($A132,BPU!A$4:D$311,4,FALSE)))</f>
      </c>
      <c r="F132" s="238">
        <f t="shared" si="2"/>
      </c>
      <c r="G132" s="252"/>
    </row>
    <row r="133" spans="1:7" ht="13.5" thickBot="1">
      <c r="A133" s="37">
        <v>8</v>
      </c>
      <c r="B133" s="46" t="str">
        <f>IF($A133="","",VLOOKUP($A133,BPU!A$4:D$311,2,FALSE))</f>
        <v>MACONNERIE</v>
      </c>
      <c r="C133" s="104">
        <f>IF($A133="","",IF(VLOOKUP($A133,BPU!A$4:D$311,3,FALSE)=0,"",VLOOKUP($A133,BPU!A$4:D$311,3,FALSE)))</f>
      </c>
      <c r="D133" s="174"/>
      <c r="E133" s="131">
        <f>IF(C133="","",IF($A133="","",VLOOKUP($A133,BPU!A$4:D$311,4,FALSE)))</f>
      </c>
      <c r="F133" s="147">
        <f t="shared" si="2"/>
      </c>
      <c r="G133" s="116">
        <f>SUM(F134:F141)</f>
        <v>0</v>
      </c>
    </row>
    <row r="134" spans="1:6" ht="12.75">
      <c r="A134" s="56"/>
      <c r="B134" s="52">
        <f>IF($A134="","",VLOOKUP($A134,BPU!A$4:D$311,2,FALSE))</f>
      </c>
      <c r="C134" s="107">
        <f>IF($A134="","",IF(VLOOKUP($A134,BPU!A$4:D$311,3,FALSE)=0,"",VLOOKUP($A134,BPU!A$4:D$311,3,FALSE)))</f>
      </c>
      <c r="D134" s="176"/>
      <c r="E134" s="134">
        <f>IF(C134="","",IF($A134="","",VLOOKUP($A134,BPU!A$4:D$311,4,FALSE)))</f>
      </c>
      <c r="F134" s="150">
        <f t="shared" si="2"/>
      </c>
    </row>
    <row r="135" spans="1:6" ht="12.75">
      <c r="A135" s="38" t="s">
        <v>157</v>
      </c>
      <c r="B135" s="64" t="str">
        <f>IF($A135="","",VLOOKUP($A135,BPU!A$4:D$311,2,FALSE))</f>
        <v>Béton</v>
      </c>
      <c r="C135" s="106">
        <f>IF($A135="","",IF(VLOOKUP($A135,BPU!A$4:D$311,3,FALSE)=0,"",VLOOKUP($A135,BPU!A$4:D$311,3,FALSE)))</f>
      </c>
      <c r="D135" s="175"/>
      <c r="E135" s="133">
        <f>IF(C135="","",IF($A135="","",VLOOKUP($A135,BPU!A$4:D$311,4,FALSE)))</f>
      </c>
      <c r="F135" s="149">
        <f t="shared" si="2"/>
      </c>
    </row>
    <row r="136" spans="1:6" ht="12.75">
      <c r="A136" s="56"/>
      <c r="B136" s="52">
        <f>IF($A136="","",VLOOKUP($A136,BPU!A$4:D$311,2,FALSE))</f>
      </c>
      <c r="C136" s="107">
        <f>IF($A136="","",IF(VLOOKUP($A136,BPU!A$4:D$311,3,FALSE)=0,"",VLOOKUP($A136,BPU!A$4:D$311,3,FALSE)))</f>
      </c>
      <c r="D136" s="176"/>
      <c r="E136" s="134">
        <f>IF(C136="","",IF($A136="","",VLOOKUP($A136,BPU!A$4:D$311,4,FALSE)))</f>
      </c>
      <c r="F136" s="150">
        <f t="shared" si="2"/>
      </c>
    </row>
    <row r="137" spans="1:6" ht="12.75">
      <c r="A137" s="54" t="s">
        <v>158</v>
      </c>
      <c r="B137" s="65" t="str">
        <f>IF($A137="","",VLOOKUP($A137,BPU!A$4:D$311,2,FALSE))</f>
        <v>Béton de propreté dosé à 150 kg/m2.</v>
      </c>
      <c r="C137" s="108" t="str">
        <f>IF($A137="","",IF(VLOOKUP($A137,BPU!A$4:D$311,3,FALSE)=0,"",VLOOKUP($A137,BPU!A$4:D$311,3,FALSE)))</f>
        <v>F</v>
      </c>
      <c r="D137" s="176">
        <v>1</v>
      </c>
      <c r="E137" s="134">
        <f>IF(C137="","",IF($A137="","",VLOOKUP($A137,BPU!A$4:D$311,4,FALSE)))</f>
        <v>0</v>
      </c>
      <c r="F137" s="150">
        <f t="shared" si="2"/>
        <v>0</v>
      </c>
    </row>
    <row r="138" spans="1:6" ht="12.75">
      <c r="A138" s="54" t="s">
        <v>160</v>
      </c>
      <c r="B138" s="65" t="str">
        <f>IF($A138="","",VLOOKUP($A138,BPU!A$4:D$311,2,FALSE))</f>
        <v>Béton pour fondation et massifs dosé à 250 kg/m3.</v>
      </c>
      <c r="C138" s="108" t="str">
        <f>IF($A138="","",IF(VLOOKUP($A138,BPU!A$4:D$311,3,FALSE)=0,"",VLOOKUP($A138,BPU!A$4:D$311,3,FALSE)))</f>
        <v>F</v>
      </c>
      <c r="D138" s="176">
        <v>1</v>
      </c>
      <c r="E138" s="134">
        <f>IF(C138="","",IF($A138="","",VLOOKUP($A138,BPU!A$4:D$311,4,FALSE)))</f>
        <v>0</v>
      </c>
      <c r="F138" s="150">
        <f t="shared" si="2"/>
        <v>0</v>
      </c>
    </row>
    <row r="139" spans="1:6" ht="12.75">
      <c r="A139" s="54" t="s">
        <v>161</v>
      </c>
      <c r="B139" s="65" t="str">
        <f>IF($A139="","",VLOOKUP($A139,BPU!A$4:D$311,2,FALSE))</f>
        <v>Béton pour béton armé dosé à 350 kg/m3.</v>
      </c>
      <c r="C139" s="108" t="str">
        <f>IF($A139="","",IF(VLOOKUP($A139,BPU!A$4:D$311,3,FALSE)=0,"",VLOOKUP($A139,BPU!A$4:D$311,3,FALSE)))</f>
        <v>F</v>
      </c>
      <c r="D139" s="176">
        <v>1</v>
      </c>
      <c r="E139" s="134">
        <f>IF(C139="","",IF($A139="","",VLOOKUP($A139,BPU!A$4:D$311,4,FALSE)))</f>
        <v>0</v>
      </c>
      <c r="F139" s="150">
        <f t="shared" si="2"/>
        <v>0</v>
      </c>
    </row>
    <row r="140" spans="1:6" ht="12.75">
      <c r="A140" s="28"/>
      <c r="B140" s="61">
        <f>IF($A140="","",VLOOKUP($A140,BPU!A$4:D$311,2,FALSE))</f>
      </c>
      <c r="C140" s="112">
        <f>IF($A140="","",IF(VLOOKUP($A140,BPU!A$4:D$311,3,FALSE)=0,"",VLOOKUP($A140,BPU!A$4:D$311,3,FALSE)))</f>
      </c>
      <c r="D140" s="183"/>
      <c r="E140" s="139">
        <f>IF(C140="","",IF($A140="","",VLOOKUP($A140,BPU!A$4:D$311,4,FALSE)))</f>
      </c>
      <c r="F140" s="159">
        <f t="shared" si="2"/>
      </c>
    </row>
    <row r="141" spans="1:6" ht="13.5" thickBot="1">
      <c r="A141" s="56"/>
      <c r="B141" s="52">
        <f>IF($A141="","",VLOOKUP($A141,BPU!A$4:D$311,2,FALSE))</f>
      </c>
      <c r="C141" s="107">
        <f>IF($A141="","",IF(VLOOKUP($A141,BPU!A$4:D$311,3,FALSE)=0,"",VLOOKUP($A141,BPU!A$4:D$311,3,FALSE)))</f>
      </c>
      <c r="D141" s="176"/>
      <c r="E141" s="134">
        <f>IF(C141="","",IF($A141="","",VLOOKUP($A141,BPU!A$4:D$311,4,FALSE)))</f>
      </c>
      <c r="F141" s="150">
        <f t="shared" si="2"/>
      </c>
    </row>
    <row r="142" spans="1:7" ht="13.5" thickBot="1">
      <c r="A142" s="37">
        <v>9</v>
      </c>
      <c r="B142" s="46" t="str">
        <f>IF($A142="","",VLOOKUP($A142,BPU!A$4:D$311,2,FALSE))</f>
        <v>REMISE EN ETAT - REFECTION DES SOLS</v>
      </c>
      <c r="C142" s="104">
        <f>IF($A142="","",IF(VLOOKUP($A142,BPU!A$4:D$311,3,FALSE)=0,"",VLOOKUP($A142,BPU!A$4:D$311,3,FALSE)))</f>
      </c>
      <c r="D142" s="174"/>
      <c r="E142" s="131">
        <f>IF(C142="","",IF($A142="","",VLOOKUP($A142,BPU!A$4:D$311,4,FALSE)))</f>
      </c>
      <c r="F142" s="147">
        <f t="shared" si="2"/>
      </c>
      <c r="G142" s="116">
        <f>SUM(F143:F152)</f>
        <v>0</v>
      </c>
    </row>
    <row r="143" spans="1:7" ht="12.75">
      <c r="A143" s="56"/>
      <c r="B143" s="52">
        <f>IF($A143="","",VLOOKUP($A143,BPU!A$4:D$311,2,FALSE))</f>
      </c>
      <c r="C143" s="100">
        <f>IF($A143="","",IF(VLOOKUP($A143,BPU!A$4:D$311,3,FALSE)=0,"",VLOOKUP($A143,BPU!A$4:D$311,3,FALSE)))</f>
      </c>
      <c r="D143" s="181"/>
      <c r="E143" s="134">
        <f>IF(C143="","",IF($A143="","",VLOOKUP($A143,BPU!A$4:D$311,4,FALSE)))</f>
      </c>
      <c r="F143" s="156">
        <f t="shared" si="2"/>
      </c>
      <c r="G143" s="44"/>
    </row>
    <row r="144" spans="1:6" ht="12.75">
      <c r="A144" s="38" t="s">
        <v>318</v>
      </c>
      <c r="B144" s="64" t="str">
        <f>IF($A144="","",VLOOKUP($A144,BPU!A$4:D$311,2,FALSE))</f>
        <v>Réfection de bordure ou caniveau</v>
      </c>
      <c r="C144" s="106" t="str">
        <f>IF($A144="","",IF(VLOOKUP($A144,BPU!A$4:D$311,3,FALSE)=0,"",VLOOKUP($A144,BPU!A$4:D$311,3,FALSE)))</f>
        <v>ml</v>
      </c>
      <c r="D144" s="175">
        <v>1395</v>
      </c>
      <c r="E144" s="133">
        <f>IF(C144="","",IF($A144="","",VLOOKUP($A144,BPU!A$4:D$311,4,FALSE)))</f>
        <v>0</v>
      </c>
      <c r="F144" s="149">
        <f t="shared" si="2"/>
        <v>0</v>
      </c>
    </row>
    <row r="145" spans="1:7" ht="12.75">
      <c r="A145" s="19"/>
      <c r="B145" s="52">
        <f>IF($A145="","",VLOOKUP($A145,BPU!A$4:D$311,2,FALSE))</f>
      </c>
      <c r="C145" s="102">
        <f>IF($A145="","",IF(VLOOKUP($A145,BPU!A$4:D$311,3,FALSE)=0,"",VLOOKUP($A145,BPU!A$4:D$311,3,FALSE)))</f>
      </c>
      <c r="D145" s="184"/>
      <c r="E145" s="136">
        <f>IF(C145="","",IF($A145="","",VLOOKUP($A145,BPU!A$4:D$311,4,FALSE)))</f>
      </c>
      <c r="F145" s="153">
        <f t="shared" si="2"/>
      </c>
      <c r="G145" s="13"/>
    </row>
    <row r="146" spans="1:6" ht="12.75">
      <c r="A146" s="38" t="s">
        <v>316</v>
      </c>
      <c r="B146" s="64" t="str">
        <f>IF($A146="","",VLOOKUP($A146,BPU!A$4:D$311,2,FALSE))</f>
        <v>Fourniture et pose de bordure ou caniveau</v>
      </c>
      <c r="C146" s="106" t="str">
        <f>IF($A146="","",IF(VLOOKUP($A146,BPU!A$4:D$311,3,FALSE)=0,"",VLOOKUP($A146,BPU!A$4:D$311,3,FALSE)))</f>
        <v>ml</v>
      </c>
      <c r="D146" s="175">
        <v>1395</v>
      </c>
      <c r="E146" s="133">
        <f>IF(C146="","",IF($A146="","",VLOOKUP($A146,BPU!A$4:D$311,4,FALSE)))</f>
        <v>0</v>
      </c>
      <c r="F146" s="149">
        <f t="shared" si="2"/>
        <v>0</v>
      </c>
    </row>
    <row r="147" spans="1:7" ht="12.75">
      <c r="A147" s="19"/>
      <c r="B147" s="52">
        <f>IF($A147="","",VLOOKUP($A147,BPU!A$4:D$311,2,FALSE))</f>
      </c>
      <c r="C147" s="102">
        <f>IF($A147="","",IF(VLOOKUP($A147,BPU!A$4:D$311,3,FALSE)=0,"",VLOOKUP($A147,BPU!A$4:D$311,3,FALSE)))</f>
      </c>
      <c r="D147" s="184"/>
      <c r="E147" s="136">
        <f>IF(C147="","",IF($A147="","",VLOOKUP($A147,BPU!A$4:D$311,4,FALSE)))</f>
      </c>
      <c r="F147" s="153">
        <f t="shared" si="2"/>
      </c>
      <c r="G147" s="13"/>
    </row>
    <row r="148" spans="1:6" ht="12.75">
      <c r="A148" s="38" t="s">
        <v>317</v>
      </c>
      <c r="B148" s="64" t="str">
        <f>IF($A148="","",VLOOKUP($A148,BPU!A$4:D$311,2,FALSE))</f>
        <v>Couche de roulement de chaussée ou trottoir</v>
      </c>
      <c r="C148" s="106">
        <f>IF($A148="","",IF(VLOOKUP($A148,BPU!A$4:D$311,3,FALSE)=0,"",VLOOKUP($A148,BPU!A$4:D$311,3,FALSE)))</f>
      </c>
      <c r="D148" s="175"/>
      <c r="E148" s="133">
        <f>IF(C148="","",IF($A148="","",VLOOKUP($A148,BPU!A$4:D$311,4,FALSE)))</f>
      </c>
      <c r="F148" s="149">
        <f t="shared" si="2"/>
      </c>
    </row>
    <row r="149" spans="1:7" ht="12.75">
      <c r="A149" s="56"/>
      <c r="B149" s="52">
        <f>IF($A149="","",VLOOKUP($A149,BPU!A$4:D$311,2,FALSE))</f>
      </c>
      <c r="C149" s="100">
        <f>IF($A149="","",IF(VLOOKUP($A149,BPU!A$4:D$311,3,FALSE)=0,"",VLOOKUP($A149,BPU!A$4:D$311,3,FALSE)))</f>
      </c>
      <c r="D149" s="181"/>
      <c r="E149" s="134">
        <f>IF(C149="","",IF($A149="","",VLOOKUP($A149,BPU!A$4:D$311,4,FALSE)))</f>
      </c>
      <c r="F149" s="156">
        <f t="shared" si="2"/>
      </c>
      <c r="G149" s="44"/>
    </row>
    <row r="150" spans="1:7" ht="12.75">
      <c r="A150" s="54" t="s">
        <v>319</v>
      </c>
      <c r="B150" s="65" t="str">
        <f>IF($A150="","",VLOOKUP($A150,BPU!A$4:D$311,2,FALSE))</f>
        <v>Revêtement par émulsion bicouche</v>
      </c>
      <c r="C150" s="100" t="str">
        <f>IF($A150="","",IF(VLOOKUP($A150,BPU!A$4:D$311,3,FALSE)=0,"",VLOOKUP($A150,BPU!A$4:D$311,3,FALSE)))</f>
        <v>ml</v>
      </c>
      <c r="D150" s="181">
        <v>1395</v>
      </c>
      <c r="E150" s="134">
        <f>IF(C150="","",IF($A150="","",VLOOKUP($A150,BPU!A$4:D$311,4,FALSE)))</f>
        <v>0</v>
      </c>
      <c r="F150" s="156">
        <f t="shared" si="2"/>
        <v>0</v>
      </c>
      <c r="G150" s="44"/>
    </row>
    <row r="151" spans="1:7" ht="24">
      <c r="A151" s="54" t="s">
        <v>320</v>
      </c>
      <c r="B151" s="65" t="str">
        <f>IF($A151="","",VLOOKUP($A151,BPU!A$4:D$311,2,FALSE))</f>
        <v>Revêtement par béton bitumineux 0/10 sur une épaisseur de 8 cm</v>
      </c>
      <c r="C151" s="101" t="str">
        <f>IF($A151="","",IF(VLOOKUP($A151,BPU!A$4:D$311,3,FALSE)=0,"",VLOOKUP($A151,BPU!A$4:D$311,3,FALSE)))</f>
        <v>ml</v>
      </c>
      <c r="D151" s="181">
        <v>1395</v>
      </c>
      <c r="E151" s="134">
        <f>IF(C151="","",IF($A151="","",VLOOKUP($A151,BPU!A$4:D$311,4,FALSE)))</f>
        <v>0</v>
      </c>
      <c r="F151" s="156">
        <f t="shared" si="2"/>
        <v>0</v>
      </c>
      <c r="G151" s="44"/>
    </row>
    <row r="152" spans="1:7" ht="13.5" thickBot="1">
      <c r="A152" s="56"/>
      <c r="B152" s="52">
        <f>IF($A152="","",VLOOKUP($A152,BPU!A$4:D$311,2,FALSE))</f>
      </c>
      <c r="C152" s="100">
        <f>IF($A152="","",IF(VLOOKUP($A152,BPU!A$4:D$311,3,FALSE)=0,"",VLOOKUP($A152,BPU!A$4:D$311,3,FALSE)))</f>
      </c>
      <c r="D152" s="181"/>
      <c r="E152" s="134">
        <f>IF(C152="","",IF($A152="","",VLOOKUP($A152,BPU!A$4:D$311,4,FALSE)))</f>
      </c>
      <c r="F152" s="156">
        <f t="shared" si="2"/>
      </c>
      <c r="G152" s="44"/>
    </row>
    <row r="153" spans="1:7" ht="13.5" thickBot="1">
      <c r="A153" s="37">
        <v>10</v>
      </c>
      <c r="B153" s="46" t="str">
        <f>IF($A153="","",VLOOKUP($A153,BPU!A$4:D$311,2,FALSE))</f>
        <v>BRANCHEMENTS</v>
      </c>
      <c r="C153" s="104">
        <f>IF($A153="","",IF(VLOOKUP($A153,BPU!A$4:D$311,3,FALSE)=0,"",VLOOKUP($A153,BPU!A$4:D$311,3,FALSE)))</f>
      </c>
      <c r="D153" s="174"/>
      <c r="E153" s="131">
        <f>IF(C153="","",IF($A153="","",VLOOKUP($A153,BPU!A$4:D$311,4,FALSE)))</f>
      </c>
      <c r="F153" s="147">
        <f t="shared" si="2"/>
      </c>
      <c r="G153" s="116">
        <f>SUM(F154:F156)</f>
        <v>0</v>
      </c>
    </row>
    <row r="154" spans="1:7" ht="12.75">
      <c r="A154" s="56"/>
      <c r="B154" s="52">
        <f>IF($A154="","",VLOOKUP($A154,BPU!A$4:D$311,2,FALSE))</f>
      </c>
      <c r="C154" s="100">
        <f>IF($A154="","",IF(VLOOKUP($A154,BPU!A$4:D$311,3,FALSE)=0,"",VLOOKUP($A154,BPU!A$4:D$311,3,FALSE)))</f>
      </c>
      <c r="D154" s="176"/>
      <c r="E154" s="140">
        <f>IF(C154="","",IF($A154="","",VLOOKUP($A154,BPU!A$4:D$311,4,FALSE)))</f>
      </c>
      <c r="F154" s="156">
        <f t="shared" si="2"/>
      </c>
      <c r="G154" s="44"/>
    </row>
    <row r="155" spans="1:6" ht="12.75">
      <c r="A155" s="38" t="s">
        <v>163</v>
      </c>
      <c r="B155" s="64" t="str">
        <f>IF($A155="","",VLOOKUP($A155,BPU!A$4:D$311,2,FALSE))</f>
        <v>Renouvellement des branchements</v>
      </c>
      <c r="C155" s="106" t="str">
        <f>IF($A155="","",IF(VLOOKUP($A155,BPU!A$4:D$311,3,FALSE)=0,"",VLOOKUP($A155,BPU!A$4:D$311,3,FALSE)))</f>
        <v>U</v>
      </c>
      <c r="D155" s="175">
        <v>54</v>
      </c>
      <c r="E155" s="133">
        <f>IF(C155="","",IF($A155="","",VLOOKUP($A155,BPU!A$4:D$311,4,FALSE)))</f>
        <v>0</v>
      </c>
      <c r="F155" s="149">
        <f t="shared" si="2"/>
        <v>0</v>
      </c>
    </row>
    <row r="156" spans="1:6" ht="13.5" thickBot="1">
      <c r="A156" s="56"/>
      <c r="B156" s="52">
        <f>IF($A156="","",VLOOKUP($A156,BPU!A$4:D$311,2,FALSE))</f>
      </c>
      <c r="C156" s="107">
        <f>IF($A156="","",IF(VLOOKUP($A156,BPU!A$4:D$311,3,FALSE)=0,"",VLOOKUP($A156,BPU!A$4:D$311,3,FALSE)))</f>
      </c>
      <c r="D156" s="176"/>
      <c r="E156" s="134">
        <f>IF(C156="","",IF($A156="","",VLOOKUP($A156,BPU!A$4:D$311,4,FALSE)))</f>
      </c>
      <c r="F156" s="150">
        <f t="shared" si="2"/>
      </c>
    </row>
    <row r="157" spans="1:7" ht="13.5" thickBot="1">
      <c r="A157" s="37">
        <v>11</v>
      </c>
      <c r="B157" s="46" t="str">
        <f>IF($A157="","",VLOOKUP($A157,BPU!A$4:D$311,2,FALSE))</f>
        <v>TRAVAUX DIVERS - PLANS ET DOSSIERS</v>
      </c>
      <c r="C157" s="104">
        <f>IF($A157="","",IF(VLOOKUP($A157,BPU!A$4:D$311,3,FALSE)=0,"",VLOOKUP($A157,BPU!A$4:D$311,3,FALSE)))</f>
      </c>
      <c r="D157" s="174"/>
      <c r="E157" s="131">
        <f>IF(C157="","",IF($A157="","",VLOOKUP($A157,BPU!A$4:D$311,4,FALSE)))</f>
      </c>
      <c r="F157" s="147">
        <f t="shared" si="2"/>
      </c>
      <c r="G157" s="116">
        <f>SUM(F158:F167)</f>
        <v>0</v>
      </c>
    </row>
    <row r="158" spans="1:7" ht="12.75">
      <c r="A158" s="23"/>
      <c r="B158" s="60">
        <f>IF($A158="","",VLOOKUP($A158,BPU!A$4:D$311,2,FALSE))</f>
      </c>
      <c r="C158" s="113">
        <f>IF($A158="","",IF(VLOOKUP($A158,BPU!A$4:D$311,3,FALSE)=0,"",VLOOKUP($A158,BPU!A$4:D$311,3,FALSE)))</f>
      </c>
      <c r="D158" s="185"/>
      <c r="E158" s="141">
        <f>IF(C158="","",IF($A158="","",VLOOKUP($A158,BPU!A$4:D$311,4,FALSE)))</f>
      </c>
      <c r="F158" s="160">
        <f t="shared" si="2"/>
      </c>
      <c r="G158" s="31"/>
    </row>
    <row r="159" spans="1:6" ht="12.75">
      <c r="A159" s="38" t="s">
        <v>168</v>
      </c>
      <c r="B159" s="64" t="str">
        <f>IF($A159="","",VLOOKUP($A159,BPU!A$4:D$311,2,FALSE))</f>
        <v>Dossier de récolement</v>
      </c>
      <c r="C159" s="106">
        <f>IF($A159="","",IF(VLOOKUP($A159,BPU!A$4:D$311,3,FALSE)=0,"",VLOOKUP($A159,BPU!A$4:D$311,3,FALSE)))</f>
      </c>
      <c r="D159" s="175"/>
      <c r="E159" s="133">
        <f>IF(C159="","",IF($A159="","",VLOOKUP($A159,BPU!A$4:D$311,4,FALSE)))</f>
      </c>
      <c r="F159" s="149">
        <f t="shared" si="2"/>
      </c>
    </row>
    <row r="160" spans="1:7" ht="12.75">
      <c r="A160" s="56"/>
      <c r="B160" s="52">
        <f>IF($A160="","",VLOOKUP($A160,BPU!A$4:D$311,2,FALSE))</f>
      </c>
      <c r="C160" s="100">
        <f>IF($A160="","",IF(VLOOKUP($A160,BPU!A$4:D$311,3,FALSE)=0,"",VLOOKUP($A160,BPU!A$4:D$311,3,FALSE)))</f>
      </c>
      <c r="D160" s="181"/>
      <c r="E160" s="134">
        <f>IF(C160="","",IF($A160="","",VLOOKUP($A160,BPU!A$4:D$311,4,FALSE)))</f>
      </c>
      <c r="F160" s="155">
        <f t="shared" si="2"/>
      </c>
      <c r="G160" s="18"/>
    </row>
    <row r="161" spans="1:7" ht="24">
      <c r="A161" s="54" t="s">
        <v>321</v>
      </c>
      <c r="B161" s="65" t="str">
        <f>IF($A161="","",VLOOKUP($A161,BPU!A$4:D$311,2,FALSE))</f>
        <v>Dossier de récolement des conduites et ouvrages, et  repérage des branchements (en 3 exemplaires).</v>
      </c>
      <c r="C161" s="255" t="str">
        <f>IF($A161="","",IF(VLOOKUP($A161,BPU!A$4:D$311,3,FALSE)=0,"",VLOOKUP($A161,BPU!A$4:D$311,3,FALSE)))</f>
        <v>F</v>
      </c>
      <c r="D161" s="181">
        <v>1</v>
      </c>
      <c r="E161" s="134">
        <f>IF(C161="","",IF($A161="","",VLOOKUP($A161,BPU!A$4:D$311,4,FALSE)))</f>
        <v>0</v>
      </c>
      <c r="F161" s="156">
        <f t="shared" si="2"/>
        <v>0</v>
      </c>
      <c r="G161" s="44"/>
    </row>
    <row r="162" spans="1:7" ht="12.75">
      <c r="A162" s="28"/>
      <c r="B162" s="61">
        <f>IF($A162="","",VLOOKUP($A162,BPU!A$4:D$311,2,FALSE))</f>
      </c>
      <c r="C162" s="114">
        <f>IF($A162="","",IF(VLOOKUP($A162,BPU!A$4:D$311,3,FALSE)=0,"",VLOOKUP($A162,BPU!A$4:D$311,3,FALSE)))</f>
      </c>
      <c r="D162" s="186"/>
      <c r="E162" s="139">
        <f>IF(C162="","",IF($A162="","",VLOOKUP($A162,BPU!A$4:D$311,4,FALSE)))</f>
      </c>
      <c r="F162" s="161">
        <f t="shared" si="2"/>
      </c>
      <c r="G162" s="32"/>
    </row>
    <row r="163" spans="1:6" ht="12.75">
      <c r="A163" s="38" t="s">
        <v>170</v>
      </c>
      <c r="B163" s="64" t="str">
        <f>IF($A163="","",VLOOKUP($A163,BPU!A$4:D$311,2,FALSE))</f>
        <v>Épreuves et essais AEP</v>
      </c>
      <c r="C163" s="106" t="str">
        <f>IF($A163="","",IF(VLOOKUP($A163,BPU!A$4:D$311,3,FALSE)=0,"",VLOOKUP($A163,BPU!A$4:D$311,3,FALSE)))</f>
        <v>F</v>
      </c>
      <c r="D163" s="175">
        <v>1</v>
      </c>
      <c r="E163" s="133">
        <f>IF(C163="","",IF($A163="","",VLOOKUP($A163,BPU!A$4:D$311,4,FALSE)))</f>
        <v>0</v>
      </c>
      <c r="F163" s="149">
        <f t="shared" si="2"/>
        <v>0</v>
      </c>
    </row>
    <row r="164" spans="1:7" ht="12.75">
      <c r="A164" s="33"/>
      <c r="B164" s="50">
        <f>IF($A164="","",VLOOKUP($A164,BPU!A$4:D$311,2,FALSE))</f>
      </c>
      <c r="C164" s="115">
        <f>IF($A164="","",IF(VLOOKUP($A164,BPU!A$4:D$311,3,FALSE)=0,"",VLOOKUP($A164,BPU!A$4:D$311,3,FALSE)))</f>
      </c>
      <c r="D164" s="187"/>
      <c r="E164" s="142">
        <f>IF(C164="","",IF($A164="","",VLOOKUP($A164,BPU!A$4:D$311,4,FALSE)))</f>
      </c>
      <c r="F164" s="162">
        <f t="shared" si="2"/>
      </c>
      <c r="G164" s="34"/>
    </row>
    <row r="165" spans="1:7" ht="12.75">
      <c r="A165" s="33"/>
      <c r="B165" s="62">
        <f>IF($A165="","",VLOOKUP($A165,BPU!A$4:D$311,2,FALSE))</f>
      </c>
      <c r="C165" s="114">
        <f>IF($A165="","",IF(VLOOKUP($A165,BPU!A$4:D$311,3,FALSE)=0,"",VLOOKUP($A165,BPU!A$4:D$311,3,FALSE)))</f>
      </c>
      <c r="D165" s="186"/>
      <c r="E165" s="139">
        <f>IF(C165="","",IF($A165="","",VLOOKUP($A165,BPU!A$4:D$311,4,FALSE)))</f>
      </c>
      <c r="F165" s="161">
        <f t="shared" si="2"/>
      </c>
      <c r="G165" s="32"/>
    </row>
    <row r="166" spans="1:6" ht="13.5" thickBot="1">
      <c r="A166" s="120" t="s">
        <v>265</v>
      </c>
      <c r="B166" s="121" t="str">
        <f>IF($A166="","",VLOOKUP($A166,BPU!A$4:D$311,2,FALSE))</f>
        <v>Nettoyage, désinfection et analyse de conduites AEP</v>
      </c>
      <c r="C166" s="122" t="str">
        <f>IF($A166="","",IF(VLOOKUP($A166,BPU!A$4:D$311,3,FALSE)=0,"",VLOOKUP($A166,BPU!A$4:D$311,3,FALSE)))</f>
        <v>F</v>
      </c>
      <c r="D166" s="177">
        <v>1</v>
      </c>
      <c r="E166" s="143">
        <f>IF(C166="","",IF($A166="","",VLOOKUP($A166,BPU!A$4:D$311,4,FALSE)))</f>
        <v>0</v>
      </c>
      <c r="F166" s="163">
        <f t="shared" si="2"/>
        <v>0</v>
      </c>
    </row>
    <row r="167" spans="3:6" ht="13.5" thickBot="1">
      <c r="C167" s="67">
        <f>IF($A167="","",IF(VLOOKUP($A167,BPU!A$4:D$311,3,FALSE)=0,"",VLOOKUP($A167,BPU!A$4:D$311,3,FALSE)))</f>
      </c>
      <c r="E167" s="144">
        <f>IF(C167="","",IF($A167="","",VLOOKUP($A167,BPU!A$4:D$311,4,FALSE)))</f>
      </c>
      <c r="F167" s="164">
        <f t="shared" si="2"/>
      </c>
    </row>
    <row r="168" spans="1:7" ht="13.5" thickBot="1">
      <c r="A168" s="37"/>
      <c r="B168" s="46" t="s">
        <v>178</v>
      </c>
      <c r="C168" s="104"/>
      <c r="D168" s="174"/>
      <c r="E168" s="145"/>
      <c r="F168" s="165">
        <f>SUM(F4:F166)</f>
        <v>0</v>
      </c>
      <c r="G168" s="70">
        <f>SUM(G4:G166)</f>
        <v>0</v>
      </c>
    </row>
    <row r="169" spans="1:6" ht="12.75">
      <c r="A169" s="37"/>
      <c r="B169" s="46" t="s">
        <v>257</v>
      </c>
      <c r="C169" s="104"/>
      <c r="D169" s="174"/>
      <c r="E169" s="145"/>
      <c r="F169" s="165">
        <f>F168*0.2</f>
        <v>0</v>
      </c>
    </row>
    <row r="170" spans="1:6" ht="13.5" thickBot="1">
      <c r="A170" s="239"/>
      <c r="B170" s="240" t="s">
        <v>179</v>
      </c>
      <c r="C170" s="241"/>
      <c r="D170" s="242"/>
      <c r="E170" s="243"/>
      <c r="F170" s="244">
        <f>F168+F169</f>
        <v>0</v>
      </c>
    </row>
    <row r="171" spans="1:7" ht="12.75">
      <c r="A171" s="195"/>
      <c r="B171" s="195"/>
      <c r="C171" s="196"/>
      <c r="D171" s="197"/>
      <c r="E171" s="198"/>
      <c r="F171" s="198"/>
      <c r="G171" s="128"/>
    </row>
    <row r="172" spans="1:6" s="128" customFormat="1" ht="12.75">
      <c r="A172" s="195"/>
      <c r="B172" s="195"/>
      <c r="C172" s="196"/>
      <c r="D172" s="197"/>
      <c r="E172" s="198"/>
      <c r="F172" s="198"/>
    </row>
    <row r="173" spans="1:6" s="128" customFormat="1" ht="12.75">
      <c r="A173" s="195"/>
      <c r="B173" s="195"/>
      <c r="C173" s="196"/>
      <c r="D173" s="197"/>
      <c r="E173" s="198"/>
      <c r="F173" s="198"/>
    </row>
    <row r="174" spans="1:6" s="128" customFormat="1" ht="12.75">
      <c r="A174" s="195"/>
      <c r="B174" s="195"/>
      <c r="C174" s="196"/>
      <c r="D174" s="197"/>
      <c r="E174" s="198"/>
      <c r="F174" s="198"/>
    </row>
    <row r="175" spans="1:6" s="128" customFormat="1" ht="12.75">
      <c r="A175" s="195"/>
      <c r="B175" s="195"/>
      <c r="C175" s="196"/>
      <c r="D175" s="199"/>
      <c r="E175" s="200"/>
      <c r="F175" s="200"/>
    </row>
    <row r="176" spans="1:6" s="128" customFormat="1" ht="12.75">
      <c r="A176" s="195"/>
      <c r="B176" s="195"/>
      <c r="C176" s="196"/>
      <c r="D176" s="199"/>
      <c r="E176" s="200"/>
      <c r="F176" s="200"/>
    </row>
    <row r="177" spans="3:6" s="128" customFormat="1" ht="12.75">
      <c r="C177" s="201"/>
      <c r="D177" s="199"/>
      <c r="E177" s="200"/>
      <c r="F177" s="200"/>
    </row>
    <row r="178" spans="3:6" s="128" customFormat="1" ht="12.75">
      <c r="C178" s="201"/>
      <c r="D178" s="199"/>
      <c r="E178" s="200"/>
      <c r="F178" s="200"/>
    </row>
    <row r="179" spans="3:6" s="128" customFormat="1" ht="12.75">
      <c r="C179" s="201"/>
      <c r="D179" s="199"/>
      <c r="E179" s="200"/>
      <c r="F179" s="200"/>
    </row>
    <row r="180" spans="3:6" s="128" customFormat="1" ht="12.75">
      <c r="C180" s="201"/>
      <c r="D180" s="199"/>
      <c r="E180" s="200"/>
      <c r="F180" s="200"/>
    </row>
    <row r="181" spans="3:6" s="128" customFormat="1" ht="12.75">
      <c r="C181" s="201"/>
      <c r="D181" s="199"/>
      <c r="E181" s="200"/>
      <c r="F181" s="200"/>
    </row>
    <row r="182" spans="3:6" s="128" customFormat="1" ht="12.75">
      <c r="C182" s="201"/>
      <c r="D182" s="199"/>
      <c r="E182" s="200"/>
      <c r="F182" s="200"/>
    </row>
    <row r="183" spans="3:6" s="128" customFormat="1" ht="12.75">
      <c r="C183" s="201"/>
      <c r="D183" s="199"/>
      <c r="E183" s="200"/>
      <c r="F183" s="200"/>
    </row>
    <row r="184" spans="3:6" s="128" customFormat="1" ht="12.75">
      <c r="C184" s="201"/>
      <c r="D184" s="199"/>
      <c r="E184" s="200"/>
      <c r="F184" s="200"/>
    </row>
    <row r="185" spans="3:6" s="128" customFormat="1" ht="12.75">
      <c r="C185" s="201"/>
      <c r="D185" s="199"/>
      <c r="E185" s="200"/>
      <c r="F185" s="200"/>
    </row>
    <row r="186" spans="3:6" s="128" customFormat="1" ht="12.75">
      <c r="C186" s="201"/>
      <c r="D186" s="199"/>
      <c r="E186" s="200"/>
      <c r="F186" s="200"/>
    </row>
    <row r="187" spans="3:6" s="128" customFormat="1" ht="12.75">
      <c r="C187" s="201"/>
      <c r="D187" s="199"/>
      <c r="E187" s="200"/>
      <c r="F187" s="200"/>
    </row>
    <row r="188" spans="3:6" s="128" customFormat="1" ht="12.75">
      <c r="C188" s="201"/>
      <c r="D188" s="199"/>
      <c r="E188" s="200"/>
      <c r="F188" s="200"/>
    </row>
    <row r="189" spans="3:6" s="128" customFormat="1" ht="12.75">
      <c r="C189" s="201"/>
      <c r="D189" s="199"/>
      <c r="E189" s="200"/>
      <c r="F189" s="200"/>
    </row>
    <row r="190" spans="3:6" s="128" customFormat="1" ht="12.75">
      <c r="C190" s="201"/>
      <c r="D190" s="199"/>
      <c r="E190" s="200"/>
      <c r="F190" s="200"/>
    </row>
    <row r="191" spans="3:6" s="128" customFormat="1" ht="12.75">
      <c r="C191" s="201"/>
      <c r="D191" s="199"/>
      <c r="E191" s="200"/>
      <c r="F191" s="200"/>
    </row>
    <row r="192" spans="3:6" s="128" customFormat="1" ht="12.75">
      <c r="C192" s="201"/>
      <c r="D192" s="199"/>
      <c r="E192" s="200"/>
      <c r="F192" s="200"/>
    </row>
    <row r="193" spans="3:6" s="128" customFormat="1" ht="12.75">
      <c r="C193" s="201"/>
      <c r="D193" s="199"/>
      <c r="E193" s="200"/>
      <c r="F193" s="200"/>
    </row>
    <row r="194" spans="3:6" s="128" customFormat="1" ht="12.75">
      <c r="C194" s="201"/>
      <c r="D194" s="199"/>
      <c r="E194" s="200"/>
      <c r="F194" s="200"/>
    </row>
    <row r="195" spans="3:6" s="128" customFormat="1" ht="12.75">
      <c r="C195" s="201"/>
      <c r="D195" s="199"/>
      <c r="E195" s="200"/>
      <c r="F195" s="200"/>
    </row>
    <row r="196" spans="3:6" s="128" customFormat="1" ht="12.75">
      <c r="C196" s="201"/>
      <c r="D196" s="199"/>
      <c r="E196" s="200"/>
      <c r="F196" s="200"/>
    </row>
    <row r="197" spans="3:6" s="128" customFormat="1" ht="12.75">
      <c r="C197" s="201"/>
      <c r="D197" s="199"/>
      <c r="E197" s="200"/>
      <c r="F197" s="200"/>
    </row>
    <row r="198" spans="3:6" s="128" customFormat="1" ht="12.75">
      <c r="C198" s="201"/>
      <c r="D198" s="199"/>
      <c r="E198" s="200"/>
      <c r="F198" s="200"/>
    </row>
    <row r="199" spans="3:6" s="128" customFormat="1" ht="12.75">
      <c r="C199" s="201"/>
      <c r="D199" s="199"/>
      <c r="E199" s="200"/>
      <c r="F199" s="200"/>
    </row>
    <row r="200" spans="3:6" s="128" customFormat="1" ht="12.75">
      <c r="C200" s="201"/>
      <c r="D200" s="199"/>
      <c r="E200" s="200"/>
      <c r="F200" s="200"/>
    </row>
    <row r="201" spans="3:6" s="128" customFormat="1" ht="12.75">
      <c r="C201" s="201"/>
      <c r="D201" s="199"/>
      <c r="E201" s="200"/>
      <c r="F201" s="200"/>
    </row>
    <row r="202" spans="3:6" s="128" customFormat="1" ht="12.75">
      <c r="C202" s="201"/>
      <c r="D202" s="199"/>
      <c r="E202" s="200"/>
      <c r="F202" s="200"/>
    </row>
    <row r="203" spans="3:6" s="128" customFormat="1" ht="12.75">
      <c r="C203" s="201"/>
      <c r="D203" s="199"/>
      <c r="E203" s="200"/>
      <c r="F203" s="200"/>
    </row>
    <row r="204" spans="3:6" s="128" customFormat="1" ht="12.75">
      <c r="C204" s="201"/>
      <c r="D204" s="199"/>
      <c r="E204" s="200"/>
      <c r="F204" s="200"/>
    </row>
    <row r="205" spans="3:6" s="128" customFormat="1" ht="12.75">
      <c r="C205" s="201"/>
      <c r="D205" s="199"/>
      <c r="E205" s="200"/>
      <c r="F205" s="200"/>
    </row>
    <row r="206" spans="3:6" s="128" customFormat="1" ht="12.75">
      <c r="C206" s="201"/>
      <c r="D206" s="199"/>
      <c r="E206" s="200"/>
      <c r="F206" s="200"/>
    </row>
    <row r="207" spans="3:6" s="128" customFormat="1" ht="12.75">
      <c r="C207" s="201"/>
      <c r="D207" s="199"/>
      <c r="E207" s="200"/>
      <c r="F207" s="200"/>
    </row>
    <row r="208" spans="3:6" s="128" customFormat="1" ht="12.75">
      <c r="C208" s="201"/>
      <c r="D208" s="199"/>
      <c r="E208" s="200"/>
      <c r="F208" s="200"/>
    </row>
    <row r="209" spans="3:6" s="128" customFormat="1" ht="12.75">
      <c r="C209" s="201"/>
      <c r="D209" s="199"/>
      <c r="E209" s="200"/>
      <c r="F209" s="200"/>
    </row>
    <row r="210" spans="3:6" s="128" customFormat="1" ht="12.75">
      <c r="C210" s="201"/>
      <c r="D210" s="199"/>
      <c r="E210" s="200"/>
      <c r="F210" s="200"/>
    </row>
    <row r="211" spans="3:6" s="128" customFormat="1" ht="12.75">
      <c r="C211" s="201"/>
      <c r="D211" s="199"/>
      <c r="E211" s="200"/>
      <c r="F211" s="200"/>
    </row>
    <row r="212" spans="3:6" s="128" customFormat="1" ht="12.75">
      <c r="C212" s="201"/>
      <c r="D212" s="199"/>
      <c r="E212" s="200"/>
      <c r="F212" s="200"/>
    </row>
    <row r="213" spans="3:6" s="128" customFormat="1" ht="12.75">
      <c r="C213" s="201"/>
      <c r="D213" s="199"/>
      <c r="E213" s="200"/>
      <c r="F213" s="200"/>
    </row>
    <row r="214" spans="3:6" s="128" customFormat="1" ht="12.75">
      <c r="C214" s="201"/>
      <c r="D214" s="199"/>
      <c r="E214" s="200"/>
      <c r="F214" s="200"/>
    </row>
    <row r="215" spans="3:6" s="128" customFormat="1" ht="12.75">
      <c r="C215" s="201"/>
      <c r="D215" s="199"/>
      <c r="E215" s="200"/>
      <c r="F215" s="200"/>
    </row>
    <row r="216" spans="3:6" s="128" customFormat="1" ht="12.75">
      <c r="C216" s="201"/>
      <c r="D216" s="199"/>
      <c r="E216" s="200"/>
      <c r="F216" s="200"/>
    </row>
    <row r="217" spans="3:6" s="128" customFormat="1" ht="12.75">
      <c r="C217" s="201"/>
      <c r="D217" s="199"/>
      <c r="E217" s="200"/>
      <c r="F217" s="200"/>
    </row>
    <row r="218" spans="3:6" s="128" customFormat="1" ht="12.75">
      <c r="C218" s="201"/>
      <c r="D218" s="199"/>
      <c r="E218" s="200"/>
      <c r="F218" s="200"/>
    </row>
    <row r="219" spans="3:6" s="128" customFormat="1" ht="12.75">
      <c r="C219" s="201"/>
      <c r="D219" s="199"/>
      <c r="E219" s="200"/>
      <c r="F219" s="200"/>
    </row>
    <row r="220" spans="3:6" s="128" customFormat="1" ht="12.75">
      <c r="C220" s="201"/>
      <c r="D220" s="199"/>
      <c r="E220" s="200"/>
      <c r="F220" s="200"/>
    </row>
    <row r="221" spans="3:6" s="128" customFormat="1" ht="12.75">
      <c r="C221" s="201"/>
      <c r="D221" s="199"/>
      <c r="E221" s="200"/>
      <c r="F221" s="200"/>
    </row>
    <row r="222" spans="3:6" s="128" customFormat="1" ht="12.75">
      <c r="C222" s="201"/>
      <c r="D222" s="199"/>
      <c r="E222" s="200"/>
      <c r="F222" s="200"/>
    </row>
    <row r="223" spans="3:6" s="128" customFormat="1" ht="12.75">
      <c r="C223" s="201"/>
      <c r="D223" s="199"/>
      <c r="E223" s="200"/>
      <c r="F223" s="200"/>
    </row>
    <row r="224" spans="3:6" s="128" customFormat="1" ht="12.75">
      <c r="C224" s="201"/>
      <c r="D224" s="199"/>
      <c r="E224" s="200"/>
      <c r="F224" s="200"/>
    </row>
    <row r="225" spans="3:6" s="128" customFormat="1" ht="12.75">
      <c r="C225" s="201"/>
      <c r="D225" s="199"/>
      <c r="E225" s="200"/>
      <c r="F225" s="200"/>
    </row>
    <row r="226" spans="3:6" s="128" customFormat="1" ht="12.75">
      <c r="C226" s="201"/>
      <c r="D226" s="199"/>
      <c r="E226" s="200"/>
      <c r="F226" s="200"/>
    </row>
    <row r="227" spans="3:6" s="128" customFormat="1" ht="12.75">
      <c r="C227" s="201"/>
      <c r="D227" s="199"/>
      <c r="E227" s="200"/>
      <c r="F227" s="200"/>
    </row>
    <row r="228" spans="3:6" s="128" customFormat="1" ht="12.75">
      <c r="C228" s="201"/>
      <c r="D228" s="199"/>
      <c r="E228" s="200"/>
      <c r="F228" s="200"/>
    </row>
    <row r="229" spans="3:6" s="128" customFormat="1" ht="12.75">
      <c r="C229" s="201"/>
      <c r="D229" s="199"/>
      <c r="E229" s="200"/>
      <c r="F229" s="200"/>
    </row>
    <row r="230" spans="3:6" s="128" customFormat="1" ht="12.75">
      <c r="C230" s="201"/>
      <c r="D230" s="199"/>
      <c r="E230" s="200"/>
      <c r="F230" s="200"/>
    </row>
    <row r="231" spans="3:6" s="128" customFormat="1" ht="12.75">
      <c r="C231" s="201"/>
      <c r="D231" s="199"/>
      <c r="E231" s="200"/>
      <c r="F231" s="200"/>
    </row>
    <row r="232" spans="3:6" s="128" customFormat="1" ht="12.75">
      <c r="C232" s="201"/>
      <c r="D232" s="199"/>
      <c r="E232" s="200"/>
      <c r="F232" s="200"/>
    </row>
    <row r="233" spans="3:6" s="128" customFormat="1" ht="12.75">
      <c r="C233" s="201"/>
      <c r="D233" s="199"/>
      <c r="E233" s="200"/>
      <c r="F233" s="200"/>
    </row>
    <row r="234" spans="3:6" s="128" customFormat="1" ht="12.75">
      <c r="C234" s="201"/>
      <c r="D234" s="199"/>
      <c r="E234" s="200"/>
      <c r="F234" s="200"/>
    </row>
    <row r="235" spans="3:6" s="128" customFormat="1" ht="12.75">
      <c r="C235" s="201"/>
      <c r="D235" s="199"/>
      <c r="E235" s="200"/>
      <c r="F235" s="200"/>
    </row>
    <row r="236" spans="3:6" s="128" customFormat="1" ht="12.75">
      <c r="C236" s="201"/>
      <c r="D236" s="199"/>
      <c r="E236" s="200"/>
      <c r="F236" s="200"/>
    </row>
    <row r="237" spans="3:6" s="128" customFormat="1" ht="12.75">
      <c r="C237" s="201"/>
      <c r="D237" s="199"/>
      <c r="E237" s="200"/>
      <c r="F237" s="200"/>
    </row>
    <row r="238" spans="3:6" s="128" customFormat="1" ht="12.75">
      <c r="C238" s="201"/>
      <c r="D238" s="199"/>
      <c r="E238" s="200"/>
      <c r="F238" s="200"/>
    </row>
    <row r="239" spans="3:6" s="128" customFormat="1" ht="12.75">
      <c r="C239" s="201"/>
      <c r="D239" s="199"/>
      <c r="E239" s="200"/>
      <c r="F239" s="200"/>
    </row>
    <row r="240" spans="3:6" s="128" customFormat="1" ht="12.75">
      <c r="C240" s="201"/>
      <c r="D240" s="199"/>
      <c r="E240" s="200"/>
      <c r="F240" s="200"/>
    </row>
    <row r="241" spans="3:6" s="128" customFormat="1" ht="12.75">
      <c r="C241" s="201"/>
      <c r="D241" s="199"/>
      <c r="E241" s="200"/>
      <c r="F241" s="200"/>
    </row>
    <row r="242" spans="3:6" s="128" customFormat="1" ht="12.75">
      <c r="C242" s="201"/>
      <c r="D242" s="199"/>
      <c r="E242" s="200"/>
      <c r="F242" s="200"/>
    </row>
    <row r="243" spans="3:6" s="128" customFormat="1" ht="12.75">
      <c r="C243" s="201"/>
      <c r="D243" s="199"/>
      <c r="E243" s="200"/>
      <c r="F243" s="200"/>
    </row>
    <row r="244" spans="3:6" s="128" customFormat="1" ht="12.75">
      <c r="C244" s="201"/>
      <c r="D244" s="199"/>
      <c r="E244" s="200"/>
      <c r="F244" s="200"/>
    </row>
    <row r="245" spans="3:6" s="128" customFormat="1" ht="12.75">
      <c r="C245" s="201"/>
      <c r="D245" s="199"/>
      <c r="E245" s="200"/>
      <c r="F245" s="200"/>
    </row>
    <row r="246" spans="3:6" s="128" customFormat="1" ht="12.75">
      <c r="C246" s="201"/>
      <c r="D246" s="199"/>
      <c r="E246" s="200"/>
      <c r="F246" s="200"/>
    </row>
    <row r="247" spans="3:6" s="128" customFormat="1" ht="12.75">
      <c r="C247" s="201"/>
      <c r="D247" s="199"/>
      <c r="E247" s="200"/>
      <c r="F247" s="200"/>
    </row>
    <row r="248" spans="3:6" s="128" customFormat="1" ht="12.75">
      <c r="C248" s="201"/>
      <c r="D248" s="199"/>
      <c r="E248" s="200"/>
      <c r="F248" s="200"/>
    </row>
    <row r="249" spans="3:6" s="128" customFormat="1" ht="12.75">
      <c r="C249" s="201"/>
      <c r="D249" s="199"/>
      <c r="E249" s="200"/>
      <c r="F249" s="200"/>
    </row>
    <row r="250" spans="3:6" s="128" customFormat="1" ht="12.75">
      <c r="C250" s="201"/>
      <c r="D250" s="199"/>
      <c r="E250" s="200"/>
      <c r="F250" s="200"/>
    </row>
    <row r="251" spans="3:6" s="128" customFormat="1" ht="12.75">
      <c r="C251" s="201"/>
      <c r="D251" s="199"/>
      <c r="E251" s="200"/>
      <c r="F251" s="200"/>
    </row>
    <row r="252" spans="3:6" s="128" customFormat="1" ht="12.75">
      <c r="C252" s="201"/>
      <c r="D252" s="199"/>
      <c r="E252" s="200"/>
      <c r="F252" s="200"/>
    </row>
    <row r="253" spans="3:6" s="128" customFormat="1" ht="12.75">
      <c r="C253" s="201"/>
      <c r="D253" s="199"/>
      <c r="E253" s="200"/>
      <c r="F253" s="200"/>
    </row>
    <row r="254" spans="3:6" s="128" customFormat="1" ht="12.75">
      <c r="C254" s="201"/>
      <c r="D254" s="199"/>
      <c r="E254" s="200"/>
      <c r="F254" s="200"/>
    </row>
    <row r="255" spans="3:6" s="128" customFormat="1" ht="12.75">
      <c r="C255" s="201"/>
      <c r="D255" s="199"/>
      <c r="E255" s="200"/>
      <c r="F255" s="200"/>
    </row>
    <row r="256" spans="3:6" s="128" customFormat="1" ht="12.75">
      <c r="C256" s="201"/>
      <c r="D256" s="199"/>
      <c r="E256" s="200"/>
      <c r="F256" s="200"/>
    </row>
    <row r="257" spans="3:6" s="128" customFormat="1" ht="12.75">
      <c r="C257" s="201"/>
      <c r="D257" s="199"/>
      <c r="E257" s="200"/>
      <c r="F257" s="200"/>
    </row>
    <row r="258" spans="3:6" s="128" customFormat="1" ht="12.75">
      <c r="C258" s="201"/>
      <c r="D258" s="199"/>
      <c r="E258" s="200"/>
      <c r="F258" s="200"/>
    </row>
    <row r="259" spans="3:6" s="128" customFormat="1" ht="12.75">
      <c r="C259" s="201"/>
      <c r="D259" s="199"/>
      <c r="E259" s="200"/>
      <c r="F259" s="200"/>
    </row>
    <row r="260" spans="3:6" s="128" customFormat="1" ht="12.75">
      <c r="C260" s="201"/>
      <c r="D260" s="199"/>
      <c r="E260" s="200"/>
      <c r="F260" s="200"/>
    </row>
    <row r="261" spans="3:6" s="128" customFormat="1" ht="12.75">
      <c r="C261" s="201"/>
      <c r="D261" s="199"/>
      <c r="E261" s="200"/>
      <c r="F261" s="200"/>
    </row>
    <row r="262" spans="3:6" s="128" customFormat="1" ht="12.75">
      <c r="C262" s="201"/>
      <c r="D262" s="199"/>
      <c r="E262" s="200"/>
      <c r="F262" s="200"/>
    </row>
    <row r="263" spans="3:6" s="128" customFormat="1" ht="12.75">
      <c r="C263" s="201"/>
      <c r="D263" s="199"/>
      <c r="E263" s="200"/>
      <c r="F263" s="200"/>
    </row>
    <row r="264" spans="3:6" s="128" customFormat="1" ht="12.75">
      <c r="C264" s="201"/>
      <c r="D264" s="199"/>
      <c r="E264" s="200"/>
      <c r="F264" s="200"/>
    </row>
    <row r="265" spans="3:6" s="128" customFormat="1" ht="12.75">
      <c r="C265" s="201"/>
      <c r="D265" s="199"/>
      <c r="E265" s="200"/>
      <c r="F265" s="200"/>
    </row>
    <row r="266" spans="3:6" s="128" customFormat="1" ht="12.75">
      <c r="C266" s="201"/>
      <c r="D266" s="199"/>
      <c r="E266" s="200"/>
      <c r="F266" s="200"/>
    </row>
    <row r="267" spans="3:6" s="128" customFormat="1" ht="12.75">
      <c r="C267" s="201"/>
      <c r="D267" s="199"/>
      <c r="E267" s="200"/>
      <c r="F267" s="200"/>
    </row>
    <row r="268" spans="3:6" s="128" customFormat="1" ht="12.75">
      <c r="C268" s="201"/>
      <c r="D268" s="199"/>
      <c r="E268" s="200"/>
      <c r="F268" s="200"/>
    </row>
    <row r="269" spans="3:6" s="128" customFormat="1" ht="12.75">
      <c r="C269" s="201"/>
      <c r="D269" s="199"/>
      <c r="E269" s="200"/>
      <c r="F269" s="200"/>
    </row>
    <row r="270" spans="3:6" s="128" customFormat="1" ht="12.75">
      <c r="C270" s="201"/>
      <c r="D270" s="199"/>
      <c r="E270" s="200"/>
      <c r="F270" s="200"/>
    </row>
    <row r="271" spans="3:6" s="128" customFormat="1" ht="12.75">
      <c r="C271" s="201"/>
      <c r="D271" s="199"/>
      <c r="E271" s="200"/>
      <c r="F271" s="200"/>
    </row>
    <row r="272" spans="3:6" s="128" customFormat="1" ht="12.75">
      <c r="C272" s="201"/>
      <c r="D272" s="199"/>
      <c r="E272" s="200"/>
      <c r="F272" s="200"/>
    </row>
    <row r="273" spans="3:6" s="128" customFormat="1" ht="12.75">
      <c r="C273" s="201"/>
      <c r="D273" s="199"/>
      <c r="E273" s="200"/>
      <c r="F273" s="200"/>
    </row>
    <row r="274" spans="3:6" s="128" customFormat="1" ht="12.75">
      <c r="C274" s="201"/>
      <c r="D274" s="199"/>
      <c r="E274" s="200"/>
      <c r="F274" s="200"/>
    </row>
    <row r="275" spans="3:6" s="128" customFormat="1" ht="12.75">
      <c r="C275" s="201"/>
      <c r="D275" s="199"/>
      <c r="E275" s="200"/>
      <c r="F275" s="200"/>
    </row>
    <row r="276" spans="3:6" s="128" customFormat="1" ht="12.75">
      <c r="C276" s="201"/>
      <c r="D276" s="199"/>
      <c r="E276" s="200"/>
      <c r="F276" s="200"/>
    </row>
    <row r="277" spans="3:6" s="128" customFormat="1" ht="12.75">
      <c r="C277" s="201"/>
      <c r="D277" s="199"/>
      <c r="E277" s="200"/>
      <c r="F277" s="200"/>
    </row>
    <row r="278" spans="3:6" s="128" customFormat="1" ht="12.75">
      <c r="C278" s="201"/>
      <c r="D278" s="199"/>
      <c r="E278" s="200"/>
      <c r="F278" s="200"/>
    </row>
    <row r="279" spans="3:6" s="128" customFormat="1" ht="12.75">
      <c r="C279" s="201"/>
      <c r="D279" s="199"/>
      <c r="E279" s="200"/>
      <c r="F279" s="200"/>
    </row>
    <row r="280" spans="3:6" s="128" customFormat="1" ht="12.75">
      <c r="C280" s="201"/>
      <c r="D280" s="199"/>
      <c r="E280" s="200"/>
      <c r="F280" s="200"/>
    </row>
    <row r="281" spans="3:6" s="128" customFormat="1" ht="12.75">
      <c r="C281" s="201"/>
      <c r="D281" s="199"/>
      <c r="E281" s="200"/>
      <c r="F281" s="200"/>
    </row>
    <row r="282" spans="3:6" s="128" customFormat="1" ht="12.75">
      <c r="C282" s="201"/>
      <c r="D282" s="199"/>
      <c r="E282" s="200"/>
      <c r="F282" s="200"/>
    </row>
    <row r="283" spans="3:6" s="128" customFormat="1" ht="12.75">
      <c r="C283" s="201"/>
      <c r="D283" s="199"/>
      <c r="E283" s="200"/>
      <c r="F283" s="200"/>
    </row>
    <row r="284" spans="3:6" s="128" customFormat="1" ht="12.75">
      <c r="C284" s="201"/>
      <c r="D284" s="199"/>
      <c r="E284" s="200"/>
      <c r="F284" s="200"/>
    </row>
    <row r="285" spans="3:6" s="128" customFormat="1" ht="12.75">
      <c r="C285" s="201"/>
      <c r="D285" s="199"/>
      <c r="E285" s="200"/>
      <c r="F285" s="200"/>
    </row>
    <row r="286" spans="3:6" s="128" customFormat="1" ht="12.75">
      <c r="C286" s="201"/>
      <c r="D286" s="199"/>
      <c r="E286" s="200"/>
      <c r="F286" s="200"/>
    </row>
    <row r="287" spans="3:6" s="128" customFormat="1" ht="12.75">
      <c r="C287" s="201"/>
      <c r="D287" s="199"/>
      <c r="E287" s="200"/>
      <c r="F287" s="200"/>
    </row>
    <row r="288" spans="3:6" s="128" customFormat="1" ht="12.75">
      <c r="C288" s="201"/>
      <c r="D288" s="199"/>
      <c r="E288" s="200"/>
      <c r="F288" s="200"/>
    </row>
    <row r="289" spans="3:6" s="128" customFormat="1" ht="12.75">
      <c r="C289" s="201"/>
      <c r="D289" s="199"/>
      <c r="E289" s="200"/>
      <c r="F289" s="200"/>
    </row>
    <row r="290" spans="3:6" s="128" customFormat="1" ht="12.75">
      <c r="C290" s="201"/>
      <c r="D290" s="199"/>
      <c r="E290" s="200"/>
      <c r="F290" s="200"/>
    </row>
    <row r="291" spans="3:6" s="128" customFormat="1" ht="12.75">
      <c r="C291" s="201"/>
      <c r="D291" s="199"/>
      <c r="E291" s="200"/>
      <c r="F291" s="200"/>
    </row>
    <row r="292" spans="1:6" s="128" customFormat="1" ht="12.75">
      <c r="A292" s="195"/>
      <c r="B292" s="195"/>
      <c r="C292" s="196"/>
      <c r="D292" s="197"/>
      <c r="E292" s="198"/>
      <c r="F292" s="198"/>
    </row>
    <row r="293" spans="1:6" s="128" customFormat="1" ht="12.75">
      <c r="A293" s="195"/>
      <c r="B293" s="195"/>
      <c r="C293" s="196"/>
      <c r="D293" s="197"/>
      <c r="E293" s="198"/>
      <c r="F293" s="198"/>
    </row>
    <row r="294" spans="1:6" s="128" customFormat="1" ht="12.75">
      <c r="A294" s="195"/>
      <c r="B294" s="195"/>
      <c r="C294" s="196"/>
      <c r="D294" s="197"/>
      <c r="E294" s="198"/>
      <c r="F294" s="198"/>
    </row>
    <row r="295" spans="1:6" s="128" customFormat="1" ht="12.75">
      <c r="A295" s="195"/>
      <c r="B295" s="195"/>
      <c r="C295" s="196"/>
      <c r="D295" s="197"/>
      <c r="E295" s="198"/>
      <c r="F295" s="198"/>
    </row>
    <row r="296" spans="1:6" s="128" customFormat="1" ht="12.75">
      <c r="A296" s="195"/>
      <c r="B296" s="195"/>
      <c r="C296" s="196"/>
      <c r="D296" s="197"/>
      <c r="E296" s="198"/>
      <c r="F296" s="198"/>
    </row>
    <row r="297" spans="1:6" s="128" customFormat="1" ht="12.75">
      <c r="A297" s="195"/>
      <c r="B297" s="195"/>
      <c r="C297" s="196"/>
      <c r="D297" s="197"/>
      <c r="E297" s="198"/>
      <c r="F297" s="198"/>
    </row>
    <row r="298" spans="1:6" s="128" customFormat="1" ht="12.75">
      <c r="A298" s="195"/>
      <c r="B298" s="195"/>
      <c r="C298" s="196"/>
      <c r="D298" s="197"/>
      <c r="E298" s="198"/>
      <c r="F298" s="198"/>
    </row>
    <row r="299" spans="1:6" s="128" customFormat="1" ht="12.75">
      <c r="A299" s="195"/>
      <c r="B299" s="195"/>
      <c r="C299" s="196"/>
      <c r="D299" s="197"/>
      <c r="E299" s="198"/>
      <c r="F299" s="198"/>
    </row>
    <row r="300" spans="1:6" s="128" customFormat="1" ht="12.75">
      <c r="A300" s="195"/>
      <c r="B300" s="195"/>
      <c r="C300" s="196"/>
      <c r="D300" s="197"/>
      <c r="E300" s="198"/>
      <c r="F300" s="198"/>
    </row>
    <row r="301" spans="1:6" s="128" customFormat="1" ht="12.75">
      <c r="A301" s="195"/>
      <c r="B301" s="195"/>
      <c r="C301" s="196"/>
      <c r="D301" s="197"/>
      <c r="E301" s="198"/>
      <c r="F301" s="198"/>
    </row>
    <row r="302" spans="1:6" s="128" customFormat="1" ht="12.75">
      <c r="A302" s="195"/>
      <c r="B302" s="195"/>
      <c r="C302" s="196"/>
      <c r="D302" s="197"/>
      <c r="E302" s="198"/>
      <c r="F302" s="198"/>
    </row>
    <row r="303" spans="1:6" s="128" customFormat="1" ht="12.75">
      <c r="A303" s="195"/>
      <c r="B303" s="195"/>
      <c r="C303" s="196"/>
      <c r="D303" s="197"/>
      <c r="E303" s="198"/>
      <c r="F303" s="198"/>
    </row>
    <row r="304" spans="1:6" s="128" customFormat="1" ht="12.75">
      <c r="A304" s="195"/>
      <c r="B304" s="195"/>
      <c r="C304" s="196"/>
      <c r="D304" s="197"/>
      <c r="E304" s="198"/>
      <c r="F304" s="198"/>
    </row>
    <row r="305" spans="1:6" s="128" customFormat="1" ht="12.75">
      <c r="A305" s="195"/>
      <c r="B305" s="195"/>
      <c r="C305" s="196"/>
      <c r="D305" s="197"/>
      <c r="E305" s="198"/>
      <c r="F305" s="198"/>
    </row>
    <row r="306" spans="1:6" s="128" customFormat="1" ht="12.75">
      <c r="A306" s="195"/>
      <c r="B306" s="195"/>
      <c r="C306" s="196"/>
      <c r="D306" s="197"/>
      <c r="E306" s="198"/>
      <c r="F306" s="198"/>
    </row>
    <row r="307" spans="1:6" s="128" customFormat="1" ht="12.75">
      <c r="A307" s="195"/>
      <c r="B307" s="195"/>
      <c r="C307" s="196"/>
      <c r="D307" s="197"/>
      <c r="E307" s="198"/>
      <c r="F307" s="198"/>
    </row>
    <row r="308" spans="1:6" s="128" customFormat="1" ht="12.75">
      <c r="A308" s="195"/>
      <c r="B308" s="195"/>
      <c r="C308" s="196"/>
      <c r="D308" s="197"/>
      <c r="E308" s="198"/>
      <c r="F308" s="198"/>
    </row>
    <row r="309" spans="1:6" s="128" customFormat="1" ht="12.75">
      <c r="A309" s="195"/>
      <c r="B309" s="195"/>
      <c r="C309" s="196"/>
      <c r="D309" s="197"/>
      <c r="E309" s="198"/>
      <c r="F309" s="198"/>
    </row>
  </sheetData>
  <sheetProtection/>
  <mergeCells count="1">
    <mergeCell ref="A2:G2"/>
  </mergeCells>
  <printOptions/>
  <pageMargins left="0.4330708661417323" right="0.4330708661417323" top="0.9448818897637796" bottom="0.7480314960629921" header="0.1968503937007874" footer="0.1968503937007874"/>
  <pageSetup horizontalDpi="600" verticalDpi="600" orientation="portrait" paperSize="9" scale="67" r:id="rId1"/>
  <headerFooter>
    <oddHeader>&amp;CRMEA
RENOUVELLEMENT DES CANALISATIONS D'EAU POTABLE DE L'AVENUE DU SIDOBRE
Détail Quantitatif Estimatif</oddHeader>
    <oddFooter>&amp;C&amp;A&amp;RPage &amp;P sur &amp;N</oddFooter>
  </headerFooter>
  <rowBreaks count="2" manualBreakCount="2">
    <brk id="78" max="6" man="1"/>
    <brk id="126" max="6" man="1"/>
  </rowBreaks>
  <ignoredErrors>
    <ignoredError sqref="E60:F64 E52:F54 E5:F12 E14:F22 E24:F34 E39:F40 E42:F49 E65:F67 E68:F76 E77:F82 E87:F94 E84:F86 E95:F110 E83:F83 E111:F167" unlockedFormula="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40" sqref="H4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Sogreah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Luc LACOUTURE</dc:creator>
  <cp:keywords/>
  <dc:description/>
  <cp:lastModifiedBy>Utilisateur</cp:lastModifiedBy>
  <cp:lastPrinted>2018-06-29T22:08:42Z</cp:lastPrinted>
  <dcterms:created xsi:type="dcterms:W3CDTF">2012-04-10T06:44:53Z</dcterms:created>
  <dcterms:modified xsi:type="dcterms:W3CDTF">2018-07-02T12:26:37Z</dcterms:modified>
  <cp:category/>
  <cp:version/>
  <cp:contentType/>
  <cp:contentStatus/>
</cp:coreProperties>
</file>